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120" windowWidth="21015" windowHeight="946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<sst xmlns="http://schemas.openxmlformats.org/spreadsheetml/2006/main" count="315" uniqueCount="140">
  <si>
    <t>ت</t>
  </si>
  <si>
    <t>اسم المادة</t>
  </si>
  <si>
    <t>الوحدة القياسية</t>
  </si>
  <si>
    <t>موصل</t>
  </si>
  <si>
    <t>كركوك</t>
  </si>
  <si>
    <t>ديالى</t>
  </si>
  <si>
    <t>انبار</t>
  </si>
  <si>
    <t>بغداد</t>
  </si>
  <si>
    <t>بابل</t>
  </si>
  <si>
    <t>كربلاء</t>
  </si>
  <si>
    <t>واسط</t>
  </si>
  <si>
    <t>نجف</t>
  </si>
  <si>
    <t>صلاح الدين</t>
  </si>
  <si>
    <t xml:space="preserve">قادسية </t>
  </si>
  <si>
    <t>مثنى</t>
  </si>
  <si>
    <t>ذي قار</t>
  </si>
  <si>
    <t>ميسان</t>
  </si>
  <si>
    <t>بصرة</t>
  </si>
  <si>
    <t>المجموع</t>
  </si>
  <si>
    <t>المعدل لسنة 2018</t>
  </si>
  <si>
    <t>المعدل لسنة 2017</t>
  </si>
  <si>
    <t>**نسبة التغيير</t>
  </si>
  <si>
    <t>طابوق عادي</t>
  </si>
  <si>
    <t>الف</t>
  </si>
  <si>
    <t>طابوق عقاري</t>
  </si>
  <si>
    <t>طابوق جمهوري</t>
  </si>
  <si>
    <t>ثرمستون</t>
  </si>
  <si>
    <t>طابوق جيري</t>
  </si>
  <si>
    <t xml:space="preserve">الف </t>
  </si>
  <si>
    <t>قرميد</t>
  </si>
  <si>
    <t>م</t>
  </si>
  <si>
    <t>بلوك حجم كبير</t>
  </si>
  <si>
    <t>بلوك حجم متوسط</t>
  </si>
  <si>
    <t>بلوك حجم صغير</t>
  </si>
  <si>
    <t>حجر مقطع</t>
  </si>
  <si>
    <t>م3</t>
  </si>
  <si>
    <t>حجرخام</t>
  </si>
  <si>
    <t>حجر تغليف</t>
  </si>
  <si>
    <t>م2</t>
  </si>
  <si>
    <t>رمل اسود</t>
  </si>
  <si>
    <t>رمل احمر</t>
  </si>
  <si>
    <t>حصو عادي</t>
  </si>
  <si>
    <t>حصو مكسر</t>
  </si>
  <si>
    <t>سمنت مقاوم</t>
  </si>
  <si>
    <t>طن</t>
  </si>
  <si>
    <t>سمنت ابيض</t>
  </si>
  <si>
    <t>سمنت عادي</t>
  </si>
  <si>
    <t xml:space="preserve">جص فني </t>
  </si>
  <si>
    <t>جص عادي</t>
  </si>
  <si>
    <t xml:space="preserve">                                            معدل اسعار المواد الانشائية حسب المحافظة لسنة 2018                                            السعر:  الف دينار</t>
  </si>
  <si>
    <t xml:space="preserve">المعدل لسنة2018   </t>
  </si>
  <si>
    <t>*المعدل لسنة 2017</t>
  </si>
  <si>
    <t xml:space="preserve">بورك </t>
  </si>
  <si>
    <t>كاشي عادي</t>
  </si>
  <si>
    <t>كاشي فرفوري</t>
  </si>
  <si>
    <t>موزائيك</t>
  </si>
  <si>
    <t>موقعي</t>
  </si>
  <si>
    <t>مرمر</t>
  </si>
  <si>
    <t>سيراميك</t>
  </si>
  <si>
    <t>شتايكر</t>
  </si>
  <si>
    <t>صبات درج</t>
  </si>
  <si>
    <t>عدد</t>
  </si>
  <si>
    <t>تراب</t>
  </si>
  <si>
    <t>زجاج</t>
  </si>
  <si>
    <t>تيل مانع الحشرات</t>
  </si>
  <si>
    <t>حديد شيلمان</t>
  </si>
  <si>
    <t>شيش</t>
  </si>
  <si>
    <t>مشبك</t>
  </si>
  <si>
    <t>فولاذ</t>
  </si>
  <si>
    <t>جينكو</t>
  </si>
  <si>
    <t>ابواب خشب جام</t>
  </si>
  <si>
    <t>ابواب خشب صاج</t>
  </si>
  <si>
    <t>المعدل لسنة2018</t>
  </si>
  <si>
    <t>ابواب حديد</t>
  </si>
  <si>
    <t>ابواب المنيوم</t>
  </si>
  <si>
    <t>ابواب  لولبية</t>
  </si>
  <si>
    <t>شبابيك خشبية</t>
  </si>
  <si>
    <t xml:space="preserve"> شبابيك حديد ية</t>
  </si>
  <si>
    <t>شبابيك المنيوم</t>
  </si>
  <si>
    <t>كتائب للشبابيك</t>
  </si>
  <si>
    <t>مبيدات</t>
  </si>
  <si>
    <t>لتر</t>
  </si>
  <si>
    <t>فلنتكوت عازل</t>
  </si>
  <si>
    <t>لباد</t>
  </si>
  <si>
    <t>مجاري هوائية تبريد</t>
  </si>
  <si>
    <t>شبابيك الدكتات</t>
  </si>
  <si>
    <t>سقوف ثانوية</t>
  </si>
  <si>
    <t>قير عادي</t>
  </si>
  <si>
    <t>قير سائل</t>
  </si>
  <si>
    <t>محجر</t>
  </si>
  <si>
    <t>طبقات خشبية تغليف البناء</t>
  </si>
  <si>
    <t>خشب</t>
  </si>
  <si>
    <t>تبريد وتكيف مركزي</t>
  </si>
  <si>
    <t>سخان ماء( منزلي )</t>
  </si>
  <si>
    <t>ماستك</t>
  </si>
  <si>
    <t>كغم</t>
  </si>
  <si>
    <t>شباك مكيف</t>
  </si>
  <si>
    <t>سم ربط</t>
  </si>
  <si>
    <t>مانع رطوبة</t>
  </si>
  <si>
    <t>تاسيسات كهربا ئيه انابيب بوري</t>
  </si>
  <si>
    <t>سلك</t>
  </si>
  <si>
    <t>سويج رئيسي</t>
  </si>
  <si>
    <t>سويج</t>
  </si>
  <si>
    <t>بلك</t>
  </si>
  <si>
    <t>بورد</t>
  </si>
  <si>
    <t>سركت بريكر</t>
  </si>
  <si>
    <t>بلك سويج</t>
  </si>
  <si>
    <t>تاسيسات صحية انابيب بوري</t>
  </si>
  <si>
    <t>انابيب اهين</t>
  </si>
  <si>
    <t>انابيب اسبست</t>
  </si>
  <si>
    <t>انابيب بلاستيكية</t>
  </si>
  <si>
    <t>اقفال انابيب ( صمام )</t>
  </si>
  <si>
    <t>مغسلة</t>
  </si>
  <si>
    <t>بانيو</t>
  </si>
  <si>
    <t>مرحاض</t>
  </si>
  <si>
    <t>مشطفة</t>
  </si>
  <si>
    <t>منهول</t>
  </si>
  <si>
    <t>خزان ماء</t>
  </si>
  <si>
    <t>سنك</t>
  </si>
  <si>
    <t>حنفية</t>
  </si>
  <si>
    <t>خلاط</t>
  </si>
  <si>
    <t>حمام كامل ملون</t>
  </si>
  <si>
    <t>انابيب كونكريتية</t>
  </si>
  <si>
    <t>اصباغ زيتية</t>
  </si>
  <si>
    <t>مائية</t>
  </si>
  <si>
    <t>معجون جام</t>
  </si>
  <si>
    <t>سياج حديدي prc</t>
  </si>
  <si>
    <t>اعمدة كونكريتية (سياج)</t>
  </si>
  <si>
    <t>جملون حديدي</t>
  </si>
  <si>
    <t>كونكريت اسفلتي</t>
  </si>
  <si>
    <t>الجهاز المركزي للاحصاء</t>
  </si>
  <si>
    <t>احصاءات البناء والتشييد</t>
  </si>
  <si>
    <t xml:space="preserve">         3- ان مادة الحديد يجميع انواعه من المنشا الاجنبي .</t>
  </si>
  <si>
    <t xml:space="preserve">     يعود اسباب التباين في الاسعار بين المحافظات نتيجة الاتي:</t>
  </si>
  <si>
    <t xml:space="preserve">           1- ارتفاع وانخفاض الطلب والعرض على المواد الانشائية(في المحافظات يكون الطلب اكثرمن العلاض فاسعارها ترتفع الى اضعاف</t>
  </si>
  <si>
    <r>
      <t>ا</t>
    </r>
    <r>
      <rPr>
        <sz val="10"/>
        <rFont val="Arial"/>
        <family val="2"/>
      </rPr>
      <t xml:space="preserve">ضعاف سعرها الحقيقي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</si>
  <si>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*  يحسب معدل الاسعار باستخدام الوسط الحسابي*         </t>
  </si>
  <si>
    <t xml:space="preserve">** نسبة التغير= معدل 2018/معدل 2017*100-100**        </t>
  </si>
  <si>
    <t xml:space="preserve">        ملاحظة : قيم نسبة التغير مقربة لمرتبة عشرية واحدة</t>
  </si>
  <si>
    <t xml:space="preserve">         2- ارتفار اجور نقل المواد من محافظة الى اخرى والتى تتضمن (الرسوم+ الرشاوي +المكافات) التى تحمل على اسعارالمواد الانشائية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</si>
</sst>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$F$"/>
      <family val="2"/>
    </font>
    <font>
      <b/>
      <sz val="10"/>
      <color theme="1"/>
      <name val="Arial"/>
      <family val="2"/>
    </font>
    <font>
      <b/>
      <sz val="10"/>
      <color theme="7" tint="-0.24997000396251678"/>
      <name val="Arial"/>
      <family val="2"/>
    </font>
    <font>
      <b/>
      <sz val="10"/>
      <color rgb="FF7030A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Border="1" applyAlignment="1">
      <alignment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6" fillId="2" borderId="2" xfId="21" applyFont="1" applyFill="1" applyBorder="1" applyAlignment="1">
      <alignment horizontal="center" vertical="center"/>
    </xf>
    <xf numFmtId="0" fontId="6" fillId="2" borderId="2" xfId="21" applyFont="1" applyFill="1" applyBorder="1" applyAlignment="1">
      <alignment vertical="center"/>
    </xf>
    <xf numFmtId="0" fontId="6" fillId="2" borderId="2" xfId="21" applyFont="1" applyFill="1" applyBorder="1" applyAlignment="1">
      <alignment horizontal="center" vertical="center" wrapText="1"/>
    </xf>
    <xf numFmtId="3" fontId="7" fillId="3" borderId="2" xfId="21" applyNumberFormat="1" applyFont="1" applyFill="1" applyBorder="1" applyAlignment="1">
      <alignment horizontal="center" vertical="center" wrapText="1"/>
    </xf>
    <xf numFmtId="0" fontId="8" fillId="4" borderId="2" xfId="21" applyFont="1" applyFill="1" applyBorder="1" applyAlignment="1">
      <alignment horizontal="center" vertical="center"/>
    </xf>
    <xf numFmtId="0" fontId="8" fillId="5" borderId="2" xfId="21" applyFont="1" applyFill="1" applyBorder="1" applyAlignment="1">
      <alignment vertical="center"/>
    </xf>
    <xf numFmtId="1" fontId="9" fillId="5" borderId="2" xfId="21" applyNumberFormat="1" applyFont="1" applyFill="1" applyBorder="1" applyAlignment="1">
      <alignment horizontal="center" vertical="center"/>
    </xf>
    <xf numFmtId="1" fontId="10" fillId="4" borderId="2" xfId="21" applyNumberFormat="1" applyFont="1" applyFill="1" applyBorder="1" applyAlignment="1">
      <alignment horizontal="center" vertical="center"/>
    </xf>
    <xf numFmtId="1" fontId="6" fillId="6" borderId="2" xfId="0" applyNumberFormat="1" applyFont="1" applyFill="1" applyBorder="1" applyAlignment="1">
      <alignment vertical="center"/>
    </xf>
    <xf numFmtId="1" fontId="10" fillId="4" borderId="2" xfId="21" applyNumberFormat="1" applyFont="1" applyFill="1" applyBorder="1" applyAlignment="1" quotePrefix="1">
      <alignment horizontal="center" vertical="center"/>
    </xf>
    <xf numFmtId="1" fontId="9" fillId="5" borderId="2" xfId="21" applyNumberFormat="1" applyFont="1" applyFill="1" applyBorder="1" applyAlignment="1">
      <alignment horizontal="center" vertical="center" wrapText="1"/>
    </xf>
    <xf numFmtId="0" fontId="8" fillId="4" borderId="2" xfId="21" applyFont="1" applyFill="1" applyBorder="1" applyAlignment="1">
      <alignment horizontal="center"/>
    </xf>
    <xf numFmtId="0" fontId="9" fillId="5" borderId="2" xfId="21" applyFont="1" applyFill="1" applyBorder="1" applyAlignment="1">
      <alignment/>
    </xf>
    <xf numFmtId="1" fontId="9" fillId="5" borderId="2" xfId="21" applyNumberFormat="1" applyFont="1" applyFill="1" applyBorder="1" applyAlignment="1">
      <alignment horizontal="center"/>
    </xf>
    <xf numFmtId="1" fontId="10" fillId="4" borderId="2" xfId="21" applyNumberFormat="1" applyFont="1" applyFill="1" applyBorder="1" applyAlignment="1">
      <alignment horizontal="center"/>
    </xf>
    <xf numFmtId="1" fontId="6" fillId="6" borderId="2" xfId="0" applyNumberFormat="1" applyFont="1" applyFill="1" applyBorder="1"/>
    <xf numFmtId="1" fontId="10" fillId="4" borderId="2" xfId="21" applyNumberFormat="1" applyFont="1" applyFill="1" applyBorder="1" applyAlignment="1" quotePrefix="1">
      <alignment horizontal="center"/>
    </xf>
    <xf numFmtId="0" fontId="8" fillId="2" borderId="2" xfId="21" applyFont="1" applyFill="1" applyBorder="1" applyAlignment="1">
      <alignment horizontal="center" vertical="center"/>
    </xf>
    <xf numFmtId="0" fontId="6" fillId="2" borderId="2" xfId="21" applyFont="1" applyFill="1" applyBorder="1" applyAlignment="1">
      <alignment horizontal="left" vertical="center" wrapText="1"/>
    </xf>
    <xf numFmtId="0" fontId="6" fillId="0" borderId="0" xfId="0" applyFont="1"/>
    <xf numFmtId="0" fontId="12" fillId="0" borderId="0" xfId="0" applyFont="1"/>
    <xf numFmtId="0" fontId="9" fillId="4" borderId="2" xfId="21" applyFont="1" applyFill="1" applyBorder="1" applyAlignment="1">
      <alignment horizontal="center"/>
    </xf>
    <xf numFmtId="0" fontId="9" fillId="5" borderId="2" xfId="21" applyFont="1" applyFill="1" applyBorder="1" applyAlignment="1">
      <alignment horizontal="right"/>
    </xf>
    <xf numFmtId="0" fontId="9" fillId="4" borderId="2" xfId="21" applyFont="1" applyFill="1" applyBorder="1" applyAlignment="1">
      <alignment horizontal="center" vertical="center"/>
    </xf>
    <xf numFmtId="1" fontId="10" fillId="4" borderId="2" xfId="21" applyNumberFormat="1" applyFont="1" applyFill="1" applyBorder="1" applyAlignment="1">
      <alignment/>
    </xf>
    <xf numFmtId="1" fontId="10" fillId="4" borderId="2" xfId="21" applyNumberFormat="1" applyFont="1" applyFill="1" applyBorder="1" applyAlignment="1">
      <alignment horizontal="center" vertical="top"/>
    </xf>
    <xf numFmtId="0" fontId="6" fillId="4" borderId="2" xfId="21" applyFont="1" applyFill="1" applyBorder="1" applyAlignment="1">
      <alignment horizontal="center" vertical="center"/>
    </xf>
    <xf numFmtId="0" fontId="9" fillId="5" borderId="2" xfId="21" applyFont="1" applyFill="1" applyBorder="1" applyAlignment="1">
      <alignment horizontal="left" vertical="center"/>
    </xf>
    <xf numFmtId="0" fontId="9" fillId="5" borderId="2" xfId="2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" fontId="9" fillId="5" borderId="2" xfId="21" applyNumberFormat="1" applyFont="1" applyFill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3" xfId="0" applyFont="1" applyBorder="1" applyAlignment="1">
      <alignment/>
    </xf>
    <xf numFmtId="0" fontId="2" fillId="0" borderId="0" xfId="0" applyFont="1" applyAlignment="1">
      <alignment wrapText="1"/>
    </xf>
    <xf numFmtId="0" fontId="6" fillId="0" borderId="3" xfId="0" applyFont="1" applyBorder="1" applyAlignment="1">
      <alignment readingOrder="2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6" fillId="0" borderId="3" xfId="0" applyFont="1" applyBorder="1" applyAlignment="1">
      <alignment horizontal="right" readingOrder="2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right" readingOrder="2"/>
    </xf>
    <xf numFmtId="0" fontId="13" fillId="0" borderId="0" xfId="18" applyNumberFormat="1" applyFont="1" applyAlignment="1">
      <alignment horizontal="right" readingOrder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Sheet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160"/>
  <sheetViews>
    <sheetView rightToLeft="1" tabSelected="1" workbookViewId="0" topLeftCell="A126">
      <selection activeCell="V156" sqref="V156"/>
    </sheetView>
  </sheetViews>
  <sheetFormatPr defaultColWidth="9.140625" defaultRowHeight="15"/>
  <cols>
    <col min="1" max="1" width="5.00390625" style="0" customWidth="1"/>
    <col min="2" max="2" width="17.7109375" style="0" customWidth="1"/>
    <col min="3" max="3" width="5.8515625" style="0" customWidth="1"/>
    <col min="4" max="4" width="6.140625" style="0" customWidth="1"/>
    <col min="5" max="5" width="5.8515625" style="0" customWidth="1"/>
    <col min="6" max="6" width="5.421875" style="0" customWidth="1"/>
    <col min="7" max="7" width="5.57421875" style="0" customWidth="1"/>
    <col min="8" max="8" width="6.00390625" style="0" customWidth="1"/>
    <col min="9" max="9" width="5.421875" style="0" customWidth="1"/>
    <col min="10" max="10" width="5.28125" style="0" customWidth="1"/>
    <col min="11" max="11" width="5.00390625" style="0" customWidth="1"/>
    <col min="12" max="12" width="5.7109375" style="0" customWidth="1"/>
    <col min="13" max="13" width="6.00390625" style="0" customWidth="1"/>
    <col min="14" max="15" width="5.8515625" style="0" customWidth="1"/>
    <col min="16" max="16" width="5.140625" style="0" customWidth="1"/>
    <col min="17" max="17" width="5.421875" style="0" customWidth="1"/>
    <col min="18" max="18" width="5.8515625" style="0" customWidth="1"/>
    <col min="19" max="19" width="7.00390625" style="0" customWidth="1"/>
    <col min="20" max="20" width="7.7109375" style="0" customWidth="1"/>
    <col min="21" max="21" width="6.8515625" style="0" customWidth="1"/>
    <col min="22" max="22" width="7.140625" style="0" customWidth="1"/>
    <col min="23" max="23" width="6.8515625" style="0" customWidth="1"/>
    <col min="24" max="24" width="7.8515625" style="0" customWidth="1"/>
    <col min="25" max="25" width="7.140625" style="0" customWidth="1"/>
    <col min="26" max="26" width="8.00390625" style="0" customWidth="1"/>
    <col min="27" max="27" width="8.57421875" style="0" customWidth="1"/>
    <col min="29" max="29" width="8.140625" style="0" customWidth="1"/>
    <col min="30" max="30" width="7.28125" style="0" customWidth="1"/>
    <col min="31" max="31" width="7.8515625" style="0" customWidth="1"/>
  </cols>
  <sheetData>
    <row r="3" spans="7:28" ht="15"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2:28" ht="15">
      <c r="B4" s="52" t="s">
        <v>49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"/>
      <c r="X4" s="5"/>
      <c r="Y4" s="5"/>
      <c r="Z4" s="5"/>
      <c r="AA4" s="5"/>
      <c r="AB4" s="5"/>
    </row>
    <row r="5" spans="1:35" ht="15.75" customHeight="1">
      <c r="A5" s="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6"/>
      <c r="X5" s="6"/>
      <c r="Y5" s="6"/>
      <c r="Z5" s="5"/>
      <c r="AA5" s="5"/>
      <c r="AB5" s="6"/>
      <c r="AC5" s="3"/>
      <c r="AD5" s="3"/>
      <c r="AE5" s="3"/>
      <c r="AF5" s="3"/>
      <c r="AG5" s="3"/>
      <c r="AH5" s="3"/>
      <c r="AI5" s="3"/>
    </row>
    <row r="6" spans="1:22" ht="15.7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38.25" customHeight="1">
      <c r="A7" s="8" t="s">
        <v>0</v>
      </c>
      <c r="B7" s="9" t="s">
        <v>1</v>
      </c>
      <c r="C7" s="10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10" t="s">
        <v>12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17</v>
      </c>
      <c r="S7" s="11" t="s">
        <v>18</v>
      </c>
      <c r="T7" s="11" t="s">
        <v>19</v>
      </c>
      <c r="U7" s="11" t="s">
        <v>20</v>
      </c>
      <c r="V7" s="11" t="s">
        <v>21</v>
      </c>
    </row>
    <row r="8" spans="1:22" ht="15">
      <c r="A8" s="12">
        <v>1</v>
      </c>
      <c r="B8" s="13" t="s">
        <v>22</v>
      </c>
      <c r="C8" s="12" t="s">
        <v>23</v>
      </c>
      <c r="D8" s="14">
        <v>250</v>
      </c>
      <c r="E8" s="14">
        <v>200</v>
      </c>
      <c r="F8" s="14">
        <v>90</v>
      </c>
      <c r="G8" s="14">
        <v>0</v>
      </c>
      <c r="H8" s="14">
        <v>170</v>
      </c>
      <c r="I8" s="14">
        <v>140</v>
      </c>
      <c r="J8" s="14">
        <v>130</v>
      </c>
      <c r="K8" s="14">
        <v>120</v>
      </c>
      <c r="L8" s="14">
        <v>120</v>
      </c>
      <c r="M8" s="14">
        <v>215</v>
      </c>
      <c r="N8" s="14">
        <v>125</v>
      </c>
      <c r="O8" s="14">
        <v>100</v>
      </c>
      <c r="P8" s="14">
        <v>120</v>
      </c>
      <c r="Q8" s="14">
        <v>110</v>
      </c>
      <c r="R8" s="14">
        <v>140</v>
      </c>
      <c r="S8" s="15">
        <f>SUM(D8:R8)</f>
        <v>2030</v>
      </c>
      <c r="T8" s="15">
        <f>S8/14</f>
        <v>145</v>
      </c>
      <c r="U8" s="15">
        <v>122</v>
      </c>
      <c r="V8" s="16">
        <f>T8/U8*100-100</f>
        <v>18.852459016393453</v>
      </c>
    </row>
    <row r="9" spans="1:22" ht="15">
      <c r="A9" s="12">
        <v>2</v>
      </c>
      <c r="B9" s="13" t="s">
        <v>24</v>
      </c>
      <c r="C9" s="12" t="s">
        <v>23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5">
        <v>0</v>
      </c>
      <c r="T9" s="15">
        <v>0</v>
      </c>
      <c r="U9" s="15">
        <v>0</v>
      </c>
      <c r="V9" s="16">
        <v>0</v>
      </c>
    </row>
    <row r="10" spans="1:22" ht="15">
      <c r="A10" s="12">
        <v>3</v>
      </c>
      <c r="B10" s="13" t="s">
        <v>25</v>
      </c>
      <c r="C10" s="12" t="s">
        <v>23</v>
      </c>
      <c r="D10" s="14">
        <v>340</v>
      </c>
      <c r="E10" s="14">
        <v>0</v>
      </c>
      <c r="F10" s="14">
        <v>180</v>
      </c>
      <c r="G10" s="14">
        <v>190</v>
      </c>
      <c r="H10" s="14">
        <v>180</v>
      </c>
      <c r="I10" s="14">
        <v>190</v>
      </c>
      <c r="J10" s="14">
        <v>175</v>
      </c>
      <c r="K10" s="14">
        <v>160</v>
      </c>
      <c r="L10" s="14">
        <v>180</v>
      </c>
      <c r="M10" s="14">
        <v>190</v>
      </c>
      <c r="N10" s="14">
        <v>180</v>
      </c>
      <c r="O10" s="14">
        <v>180</v>
      </c>
      <c r="P10" s="14">
        <v>140</v>
      </c>
      <c r="Q10" s="14">
        <v>150</v>
      </c>
      <c r="R10" s="14">
        <v>160</v>
      </c>
      <c r="S10" s="15">
        <f>SUM(D10:R10)</f>
        <v>2595</v>
      </c>
      <c r="T10" s="15">
        <f>S10/14</f>
        <v>185.35714285714286</v>
      </c>
      <c r="U10" s="15">
        <v>175</v>
      </c>
      <c r="V10" s="16">
        <f aca="true" t="shared" si="0" ref="V10:V28">T10/U10*100-100</f>
        <v>5.91836734693878</v>
      </c>
    </row>
    <row r="11" spans="1:22" ht="15">
      <c r="A11" s="12">
        <v>5</v>
      </c>
      <c r="B11" s="13" t="s">
        <v>26</v>
      </c>
      <c r="C11" s="12" t="s">
        <v>23</v>
      </c>
      <c r="D11" s="14">
        <v>2100</v>
      </c>
      <c r="E11" s="14">
        <v>1700</v>
      </c>
      <c r="F11" s="14">
        <v>2025</v>
      </c>
      <c r="G11" s="14">
        <v>2400</v>
      </c>
      <c r="H11" s="14">
        <v>2660</v>
      </c>
      <c r="I11" s="14">
        <v>1960</v>
      </c>
      <c r="J11" s="14">
        <v>1680</v>
      </c>
      <c r="K11" s="14">
        <v>2040</v>
      </c>
      <c r="L11" s="14">
        <v>1890</v>
      </c>
      <c r="M11" s="14">
        <v>0</v>
      </c>
      <c r="N11" s="14">
        <v>2400</v>
      </c>
      <c r="O11" s="14">
        <v>2540</v>
      </c>
      <c r="P11" s="14">
        <v>2750</v>
      </c>
      <c r="Q11" s="14">
        <v>1760</v>
      </c>
      <c r="R11" s="14">
        <v>2025</v>
      </c>
      <c r="S11" s="15">
        <f>SUM(D11:R11)</f>
        <v>29930</v>
      </c>
      <c r="T11" s="15">
        <f>S11/14</f>
        <v>2137.8571428571427</v>
      </c>
      <c r="U11" s="15">
        <v>2182</v>
      </c>
      <c r="V11" s="16">
        <f t="shared" si="0"/>
        <v>-2.0230456985727443</v>
      </c>
    </row>
    <row r="12" spans="1:22" ht="15">
      <c r="A12" s="12">
        <v>8</v>
      </c>
      <c r="B12" s="13" t="s">
        <v>27</v>
      </c>
      <c r="C12" s="12" t="s">
        <v>28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5">
        <f aca="true" t="shared" si="1" ref="S12:S28">SUM(D12:R12)</f>
        <v>0</v>
      </c>
      <c r="T12" s="15">
        <f>S12/14</f>
        <v>0</v>
      </c>
      <c r="U12" s="15">
        <v>0</v>
      </c>
      <c r="V12" s="16">
        <v>0</v>
      </c>
    </row>
    <row r="13" spans="1:22" ht="15">
      <c r="A13" s="12">
        <v>9</v>
      </c>
      <c r="B13" s="13" t="s">
        <v>29</v>
      </c>
      <c r="C13" s="12" t="s">
        <v>30</v>
      </c>
      <c r="D13" s="14">
        <v>35</v>
      </c>
      <c r="E13" s="14">
        <v>26</v>
      </c>
      <c r="F13" s="14">
        <v>0</v>
      </c>
      <c r="G13" s="14">
        <v>29</v>
      </c>
      <c r="H13" s="14">
        <v>55</v>
      </c>
      <c r="I13" s="14">
        <v>0</v>
      </c>
      <c r="J13" s="14">
        <v>0</v>
      </c>
      <c r="K13" s="14">
        <v>0</v>
      </c>
      <c r="L13" s="14">
        <v>30</v>
      </c>
      <c r="M13" s="14">
        <v>0</v>
      </c>
      <c r="N13" s="14">
        <v>25</v>
      </c>
      <c r="O13" s="14">
        <v>0</v>
      </c>
      <c r="P13" s="14">
        <v>0</v>
      </c>
      <c r="Q13" s="14">
        <v>25</v>
      </c>
      <c r="R13" s="14">
        <v>30</v>
      </c>
      <c r="S13" s="15">
        <f t="shared" si="1"/>
        <v>255</v>
      </c>
      <c r="T13" s="15">
        <f>S13/8</f>
        <v>31.875</v>
      </c>
      <c r="U13" s="15">
        <v>28</v>
      </c>
      <c r="V13" s="16">
        <f t="shared" si="0"/>
        <v>13.839285714285722</v>
      </c>
    </row>
    <row r="14" spans="1:22" ht="15">
      <c r="A14" s="12">
        <v>10</v>
      </c>
      <c r="B14" s="13" t="s">
        <v>31</v>
      </c>
      <c r="C14" s="12" t="s">
        <v>23</v>
      </c>
      <c r="D14" s="14">
        <v>640</v>
      </c>
      <c r="E14" s="14">
        <v>500</v>
      </c>
      <c r="F14" s="14">
        <v>600</v>
      </c>
      <c r="G14" s="14">
        <v>800</v>
      </c>
      <c r="H14" s="14">
        <v>950</v>
      </c>
      <c r="I14" s="14">
        <v>800</v>
      </c>
      <c r="J14" s="14">
        <v>779</v>
      </c>
      <c r="K14" s="14">
        <v>700</v>
      </c>
      <c r="L14" s="14">
        <v>800</v>
      </c>
      <c r="M14" s="14">
        <v>600</v>
      </c>
      <c r="N14" s="14">
        <v>600</v>
      </c>
      <c r="O14" s="14">
        <v>530</v>
      </c>
      <c r="P14" s="14">
        <v>700</v>
      </c>
      <c r="Q14" s="14">
        <v>700</v>
      </c>
      <c r="R14" s="14">
        <v>800</v>
      </c>
      <c r="S14" s="15">
        <f t="shared" si="1"/>
        <v>10499</v>
      </c>
      <c r="T14" s="15">
        <f>S14/18</f>
        <v>583.2777777777778</v>
      </c>
      <c r="U14" s="15">
        <v>671</v>
      </c>
      <c r="V14" s="16">
        <f t="shared" si="0"/>
        <v>-13.073356515979455</v>
      </c>
    </row>
    <row r="15" spans="1:22" ht="15">
      <c r="A15" s="12">
        <v>11</v>
      </c>
      <c r="B15" s="13" t="s">
        <v>32</v>
      </c>
      <c r="C15" s="12" t="s">
        <v>23</v>
      </c>
      <c r="D15" s="14">
        <v>455</v>
      </c>
      <c r="E15" s="14">
        <v>440</v>
      </c>
      <c r="F15" s="14">
        <v>460</v>
      </c>
      <c r="G15" s="14">
        <v>699</v>
      </c>
      <c r="H15" s="14">
        <v>688</v>
      </c>
      <c r="I15" s="14">
        <v>667</v>
      </c>
      <c r="J15" s="14">
        <v>600</v>
      </c>
      <c r="K15" s="14">
        <v>500</v>
      </c>
      <c r="L15" s="14">
        <v>566</v>
      </c>
      <c r="M15" s="14">
        <v>0</v>
      </c>
      <c r="N15" s="14">
        <v>500</v>
      </c>
      <c r="O15" s="14">
        <v>480</v>
      </c>
      <c r="P15" s="14">
        <v>600</v>
      </c>
      <c r="Q15" s="14">
        <v>500</v>
      </c>
      <c r="R15" s="14">
        <v>600</v>
      </c>
      <c r="S15" s="15">
        <f t="shared" si="1"/>
        <v>7755</v>
      </c>
      <c r="T15" s="15">
        <f>S15/14</f>
        <v>553.9285714285714</v>
      </c>
      <c r="U15" s="15">
        <v>580</v>
      </c>
      <c r="V15" s="16">
        <f t="shared" si="0"/>
        <v>-4.4950738916256086</v>
      </c>
    </row>
    <row r="16" spans="1:22" ht="15">
      <c r="A16" s="12">
        <v>12</v>
      </c>
      <c r="B16" s="13" t="s">
        <v>33</v>
      </c>
      <c r="C16" s="12" t="s">
        <v>23</v>
      </c>
      <c r="D16" s="14">
        <v>380</v>
      </c>
      <c r="E16" s="14">
        <v>388</v>
      </c>
      <c r="F16" s="14">
        <v>367</v>
      </c>
      <c r="G16" s="14">
        <v>440</v>
      </c>
      <c r="H16" s="14">
        <v>590</v>
      </c>
      <c r="I16" s="14">
        <v>400</v>
      </c>
      <c r="J16" s="14">
        <v>400</v>
      </c>
      <c r="K16" s="14">
        <v>0</v>
      </c>
      <c r="L16" s="14">
        <v>0</v>
      </c>
      <c r="M16" s="14">
        <v>510</v>
      </c>
      <c r="N16" s="14">
        <v>400</v>
      </c>
      <c r="O16" s="14">
        <v>0</v>
      </c>
      <c r="P16" s="14">
        <v>400</v>
      </c>
      <c r="Q16" s="14">
        <v>300</v>
      </c>
      <c r="R16" s="14">
        <v>400</v>
      </c>
      <c r="S16" s="15">
        <f t="shared" si="1"/>
        <v>4975</v>
      </c>
      <c r="T16" s="15">
        <f>S16/12</f>
        <v>414.5833333333333</v>
      </c>
      <c r="U16" s="15">
        <v>423</v>
      </c>
      <c r="V16" s="16">
        <f t="shared" si="0"/>
        <v>-1.9897557131599655</v>
      </c>
    </row>
    <row r="17" spans="1:22" ht="15">
      <c r="A17" s="12">
        <v>14</v>
      </c>
      <c r="B17" s="13" t="s">
        <v>34</v>
      </c>
      <c r="C17" s="12" t="s">
        <v>35</v>
      </c>
      <c r="D17" s="14">
        <v>45</v>
      </c>
      <c r="E17" s="14">
        <v>70</v>
      </c>
      <c r="F17" s="14">
        <v>0</v>
      </c>
      <c r="G17" s="14">
        <v>0</v>
      </c>
      <c r="H17" s="14">
        <v>275</v>
      </c>
      <c r="I17" s="14">
        <v>0</v>
      </c>
      <c r="J17" s="14">
        <v>0</v>
      </c>
      <c r="K17" s="14">
        <v>0</v>
      </c>
      <c r="L17" s="14">
        <v>100</v>
      </c>
      <c r="M17" s="14">
        <v>300</v>
      </c>
      <c r="N17" s="14">
        <v>0</v>
      </c>
      <c r="O17" s="14">
        <v>100</v>
      </c>
      <c r="P17" s="14">
        <v>100</v>
      </c>
      <c r="Q17" s="14">
        <v>125</v>
      </c>
      <c r="R17" s="14">
        <v>200</v>
      </c>
      <c r="S17" s="15">
        <f t="shared" si="1"/>
        <v>1315</v>
      </c>
      <c r="T17" s="15">
        <f>S17/9</f>
        <v>146.11111111111111</v>
      </c>
      <c r="U17" s="15">
        <v>133</v>
      </c>
      <c r="V17" s="16">
        <f t="shared" si="0"/>
        <v>9.857978279030917</v>
      </c>
    </row>
    <row r="18" spans="1:22" ht="15">
      <c r="A18" s="12">
        <v>15</v>
      </c>
      <c r="B18" s="13" t="s">
        <v>36</v>
      </c>
      <c r="C18" s="12" t="s">
        <v>35</v>
      </c>
      <c r="D18" s="14">
        <v>75</v>
      </c>
      <c r="E18" s="14">
        <v>0</v>
      </c>
      <c r="F18" s="14">
        <v>0</v>
      </c>
      <c r="G18" s="14">
        <v>60</v>
      </c>
      <c r="H18" s="14">
        <v>0</v>
      </c>
      <c r="I18" s="14">
        <v>80</v>
      </c>
      <c r="J18" s="14">
        <v>100</v>
      </c>
      <c r="K18" s="14">
        <v>0</v>
      </c>
      <c r="L18" s="14">
        <v>100</v>
      </c>
      <c r="M18" s="14">
        <v>0</v>
      </c>
      <c r="N18" s="14">
        <v>100</v>
      </c>
      <c r="O18" s="14">
        <v>100</v>
      </c>
      <c r="P18" s="14">
        <v>150</v>
      </c>
      <c r="Q18" s="14">
        <v>150</v>
      </c>
      <c r="R18" s="14">
        <v>150</v>
      </c>
      <c r="S18" s="15">
        <f t="shared" si="1"/>
        <v>1065</v>
      </c>
      <c r="T18" s="15">
        <f>S18/9</f>
        <v>118.33333333333333</v>
      </c>
      <c r="U18" s="17">
        <v>131</v>
      </c>
      <c r="V18" s="16">
        <f t="shared" si="0"/>
        <v>-9.669211195928767</v>
      </c>
    </row>
    <row r="19" spans="1:22" ht="15">
      <c r="A19" s="12">
        <v>16</v>
      </c>
      <c r="B19" s="13" t="s">
        <v>37</v>
      </c>
      <c r="C19" s="12" t="s">
        <v>38</v>
      </c>
      <c r="D19" s="14">
        <v>40</v>
      </c>
      <c r="E19" s="14">
        <v>40</v>
      </c>
      <c r="F19" s="14">
        <v>60</v>
      </c>
      <c r="G19" s="14">
        <v>40</v>
      </c>
      <c r="H19" s="14">
        <v>40</v>
      </c>
      <c r="I19" s="14">
        <v>30</v>
      </c>
      <c r="J19" s="14">
        <v>30</v>
      </c>
      <c r="K19" s="14">
        <v>30</v>
      </c>
      <c r="L19" s="14">
        <v>30</v>
      </c>
      <c r="M19" s="14">
        <v>30</v>
      </c>
      <c r="N19" s="14">
        <v>35</v>
      </c>
      <c r="O19" s="14">
        <v>20</v>
      </c>
      <c r="P19" s="14">
        <v>40</v>
      </c>
      <c r="Q19" s="14">
        <v>75</v>
      </c>
      <c r="R19" s="14">
        <v>45</v>
      </c>
      <c r="S19" s="15">
        <f t="shared" si="1"/>
        <v>585</v>
      </c>
      <c r="T19" s="15">
        <f>S19/15</f>
        <v>39</v>
      </c>
      <c r="U19" s="15">
        <v>39</v>
      </c>
      <c r="V19" s="16">
        <f t="shared" si="0"/>
        <v>0</v>
      </c>
    </row>
    <row r="20" spans="1:22" ht="15">
      <c r="A20" s="12">
        <v>17</v>
      </c>
      <c r="B20" s="13" t="s">
        <v>39</v>
      </c>
      <c r="C20" s="12" t="s">
        <v>35</v>
      </c>
      <c r="D20" s="14">
        <v>13</v>
      </c>
      <c r="E20" s="14">
        <v>13</v>
      </c>
      <c r="F20" s="14">
        <v>25</v>
      </c>
      <c r="G20" s="14">
        <v>0</v>
      </c>
      <c r="H20" s="14">
        <v>20</v>
      </c>
      <c r="I20" s="14">
        <v>18</v>
      </c>
      <c r="J20" s="14">
        <v>14</v>
      </c>
      <c r="K20" s="14">
        <v>20</v>
      </c>
      <c r="L20" s="14">
        <v>15</v>
      </c>
      <c r="M20" s="14">
        <v>15</v>
      </c>
      <c r="N20" s="14">
        <v>14</v>
      </c>
      <c r="O20" s="14">
        <v>14</v>
      </c>
      <c r="P20" s="14">
        <v>20</v>
      </c>
      <c r="Q20" s="14">
        <v>14</v>
      </c>
      <c r="R20" s="14">
        <v>19</v>
      </c>
      <c r="S20" s="15">
        <f t="shared" si="1"/>
        <v>234</v>
      </c>
      <c r="T20" s="15">
        <f>S20/14</f>
        <v>16.714285714285715</v>
      </c>
      <c r="U20" s="15">
        <v>17</v>
      </c>
      <c r="V20" s="16">
        <v>0</v>
      </c>
    </row>
    <row r="21" spans="1:22" ht="15">
      <c r="A21" s="12">
        <v>18</v>
      </c>
      <c r="B21" s="13" t="s">
        <v>40</v>
      </c>
      <c r="C21" s="12" t="s">
        <v>35</v>
      </c>
      <c r="D21" s="14">
        <v>20</v>
      </c>
      <c r="E21" s="14">
        <v>35</v>
      </c>
      <c r="F21" s="14">
        <v>35</v>
      </c>
      <c r="G21" s="14">
        <v>28</v>
      </c>
      <c r="H21" s="14">
        <v>20</v>
      </c>
      <c r="I21" s="14">
        <v>20</v>
      </c>
      <c r="J21" s="14">
        <v>20</v>
      </c>
      <c r="K21" s="14">
        <v>20</v>
      </c>
      <c r="L21" s="14">
        <v>20</v>
      </c>
      <c r="M21" s="14">
        <v>0</v>
      </c>
      <c r="N21" s="14">
        <v>20</v>
      </c>
      <c r="O21" s="14">
        <v>18</v>
      </c>
      <c r="P21" s="14">
        <v>20</v>
      </c>
      <c r="Q21" s="14">
        <v>15</v>
      </c>
      <c r="R21" s="14">
        <v>15</v>
      </c>
      <c r="S21" s="15">
        <f t="shared" si="1"/>
        <v>306</v>
      </c>
      <c r="T21" s="15">
        <f>S21/14</f>
        <v>21.857142857142858</v>
      </c>
      <c r="U21" s="15">
        <v>22</v>
      </c>
      <c r="V21" s="16">
        <v>0</v>
      </c>
    </row>
    <row r="22" spans="1:22" ht="15">
      <c r="A22" s="12">
        <v>19</v>
      </c>
      <c r="B22" s="13" t="s">
        <v>41</v>
      </c>
      <c r="C22" s="12" t="s">
        <v>35</v>
      </c>
      <c r="D22" s="14">
        <v>15</v>
      </c>
      <c r="E22" s="14">
        <v>15</v>
      </c>
      <c r="F22" s="14">
        <v>25</v>
      </c>
      <c r="G22" s="14">
        <v>20</v>
      </c>
      <c r="H22" s="14">
        <v>20</v>
      </c>
      <c r="I22" s="14">
        <v>15</v>
      </c>
      <c r="J22" s="14">
        <v>20</v>
      </c>
      <c r="K22" s="14">
        <v>20</v>
      </c>
      <c r="L22" s="14">
        <v>20</v>
      </c>
      <c r="M22" s="14">
        <v>15</v>
      </c>
      <c r="N22" s="14">
        <v>0</v>
      </c>
      <c r="O22" s="14">
        <v>20</v>
      </c>
      <c r="P22" s="14">
        <v>25</v>
      </c>
      <c r="Q22" s="14">
        <v>15</v>
      </c>
      <c r="R22" s="14">
        <v>20</v>
      </c>
      <c r="S22" s="15">
        <f t="shared" si="1"/>
        <v>265</v>
      </c>
      <c r="T22" s="15">
        <f>S22/14</f>
        <v>18.928571428571427</v>
      </c>
      <c r="U22" s="15">
        <v>21</v>
      </c>
      <c r="V22" s="16">
        <f t="shared" si="0"/>
        <v>-9.86394557823131</v>
      </c>
    </row>
    <row r="23" spans="1:22" ht="15">
      <c r="A23" s="12">
        <v>20</v>
      </c>
      <c r="B23" s="13" t="s">
        <v>42</v>
      </c>
      <c r="C23" s="12" t="s">
        <v>35</v>
      </c>
      <c r="D23" s="14">
        <v>15</v>
      </c>
      <c r="E23" s="14">
        <v>20</v>
      </c>
      <c r="F23" s="14">
        <v>25</v>
      </c>
      <c r="G23" s="14">
        <v>20</v>
      </c>
      <c r="H23" s="14">
        <v>20</v>
      </c>
      <c r="I23" s="14">
        <v>20</v>
      </c>
      <c r="J23" s="14">
        <v>20</v>
      </c>
      <c r="K23" s="14">
        <v>20</v>
      </c>
      <c r="L23" s="14">
        <v>20</v>
      </c>
      <c r="M23" s="14">
        <v>20</v>
      </c>
      <c r="N23" s="14">
        <v>20</v>
      </c>
      <c r="O23" s="14">
        <v>20</v>
      </c>
      <c r="P23" s="14">
        <v>25</v>
      </c>
      <c r="Q23" s="14">
        <v>20</v>
      </c>
      <c r="R23" s="14">
        <v>30</v>
      </c>
      <c r="S23" s="15">
        <f>SUM(D23:R23)</f>
        <v>315</v>
      </c>
      <c r="T23" s="15">
        <f>S23/15</f>
        <v>21</v>
      </c>
      <c r="U23" s="15">
        <v>24</v>
      </c>
      <c r="V23" s="16">
        <f t="shared" si="0"/>
        <v>-12.5</v>
      </c>
    </row>
    <row r="24" spans="1:22" ht="15">
      <c r="A24" s="12">
        <v>22</v>
      </c>
      <c r="B24" s="13" t="s">
        <v>43</v>
      </c>
      <c r="C24" s="12" t="s">
        <v>44</v>
      </c>
      <c r="D24" s="14">
        <v>100</v>
      </c>
      <c r="E24" s="14">
        <v>100</v>
      </c>
      <c r="F24" s="14">
        <v>115</v>
      </c>
      <c r="G24" s="14">
        <v>95</v>
      </c>
      <c r="H24" s="14">
        <v>120</v>
      </c>
      <c r="I24" s="14">
        <v>100</v>
      </c>
      <c r="J24" s="14">
        <v>120</v>
      </c>
      <c r="K24" s="14">
        <v>105</v>
      </c>
      <c r="L24" s="14">
        <v>105</v>
      </c>
      <c r="M24" s="14">
        <v>115</v>
      </c>
      <c r="N24" s="14">
        <v>100</v>
      </c>
      <c r="O24" s="14">
        <v>95</v>
      </c>
      <c r="P24" s="14">
        <v>100</v>
      </c>
      <c r="Q24" s="14">
        <v>120</v>
      </c>
      <c r="R24" s="14">
        <v>110</v>
      </c>
      <c r="S24" s="15">
        <f t="shared" si="1"/>
        <v>1600</v>
      </c>
      <c r="T24" s="15">
        <f>S24/15</f>
        <v>106.66666666666667</v>
      </c>
      <c r="U24" s="15">
        <v>110</v>
      </c>
      <c r="V24" s="16">
        <f t="shared" si="0"/>
        <v>-3.030303030303031</v>
      </c>
    </row>
    <row r="25" spans="1:22" ht="15">
      <c r="A25" s="12">
        <v>23</v>
      </c>
      <c r="B25" s="13" t="s">
        <v>45</v>
      </c>
      <c r="C25" s="12" t="s">
        <v>44</v>
      </c>
      <c r="D25" s="14">
        <v>220</v>
      </c>
      <c r="E25" s="14">
        <v>225</v>
      </c>
      <c r="F25" s="14">
        <v>180</v>
      </c>
      <c r="G25" s="14">
        <v>230</v>
      </c>
      <c r="H25" s="14">
        <v>189</v>
      </c>
      <c r="I25" s="14">
        <v>220</v>
      </c>
      <c r="J25" s="14">
        <v>179</v>
      </c>
      <c r="K25" s="14">
        <v>205</v>
      </c>
      <c r="L25" s="14">
        <v>175</v>
      </c>
      <c r="M25" s="14">
        <v>170</v>
      </c>
      <c r="N25" s="14">
        <v>205</v>
      </c>
      <c r="O25" s="14">
        <v>180</v>
      </c>
      <c r="P25" s="14">
        <v>180</v>
      </c>
      <c r="Q25" s="14">
        <v>156</v>
      </c>
      <c r="R25" s="14">
        <v>140</v>
      </c>
      <c r="S25" s="15">
        <f t="shared" si="1"/>
        <v>2854</v>
      </c>
      <c r="T25" s="15">
        <f>S25/15</f>
        <v>190.26666666666668</v>
      </c>
      <c r="U25" s="15">
        <v>191</v>
      </c>
      <c r="V25" s="16">
        <v>-1</v>
      </c>
    </row>
    <row r="26" spans="1:22" ht="15">
      <c r="A26" s="12">
        <v>24</v>
      </c>
      <c r="B26" s="13" t="s">
        <v>46</v>
      </c>
      <c r="C26" s="12" t="s">
        <v>44</v>
      </c>
      <c r="D26" s="14">
        <v>80</v>
      </c>
      <c r="E26" s="14">
        <v>85</v>
      </c>
      <c r="F26" s="14">
        <v>108</v>
      </c>
      <c r="G26" s="14">
        <v>95</v>
      </c>
      <c r="H26" s="14">
        <v>110</v>
      </c>
      <c r="I26" s="14">
        <v>100</v>
      </c>
      <c r="J26" s="14">
        <v>100</v>
      </c>
      <c r="K26" s="14">
        <v>90</v>
      </c>
      <c r="L26" s="14">
        <v>90</v>
      </c>
      <c r="M26" s="14">
        <v>95</v>
      </c>
      <c r="N26" s="14">
        <v>90</v>
      </c>
      <c r="O26" s="14">
        <v>100</v>
      </c>
      <c r="P26" s="14">
        <v>100</v>
      </c>
      <c r="Q26" s="14">
        <v>100</v>
      </c>
      <c r="R26" s="14">
        <v>105</v>
      </c>
      <c r="S26" s="15">
        <f t="shared" si="1"/>
        <v>1448</v>
      </c>
      <c r="T26" s="15">
        <f>S26/15</f>
        <v>96.53333333333333</v>
      </c>
      <c r="U26" s="15">
        <v>97</v>
      </c>
      <c r="V26" s="16">
        <f t="shared" si="0"/>
        <v>-0.4810996563573866</v>
      </c>
    </row>
    <row r="27" spans="1:22" ht="15">
      <c r="A27" s="12">
        <v>25</v>
      </c>
      <c r="B27" s="13" t="s">
        <v>47</v>
      </c>
      <c r="C27" s="12" t="s">
        <v>44</v>
      </c>
      <c r="D27" s="14">
        <v>85</v>
      </c>
      <c r="E27" s="14">
        <v>75</v>
      </c>
      <c r="F27" s="14">
        <v>70</v>
      </c>
      <c r="G27" s="14">
        <v>0</v>
      </c>
      <c r="H27" s="14">
        <v>0</v>
      </c>
      <c r="I27" s="14">
        <v>0</v>
      </c>
      <c r="J27" s="14">
        <v>70</v>
      </c>
      <c r="K27" s="14">
        <v>0</v>
      </c>
      <c r="L27" s="14">
        <v>60</v>
      </c>
      <c r="M27" s="14">
        <v>60</v>
      </c>
      <c r="N27" s="14">
        <v>75</v>
      </c>
      <c r="O27" s="14">
        <v>70</v>
      </c>
      <c r="P27" s="14">
        <v>70</v>
      </c>
      <c r="Q27" s="14">
        <v>70</v>
      </c>
      <c r="R27" s="14">
        <v>70</v>
      </c>
      <c r="S27" s="15">
        <f t="shared" si="1"/>
        <v>775</v>
      </c>
      <c r="T27" s="15">
        <f>S27/11</f>
        <v>70.45454545454545</v>
      </c>
      <c r="U27" s="15">
        <v>67</v>
      </c>
      <c r="V27" s="16">
        <v>4</v>
      </c>
    </row>
    <row r="28" spans="1:22" ht="15">
      <c r="A28" s="12">
        <v>26</v>
      </c>
      <c r="B28" s="13" t="s">
        <v>48</v>
      </c>
      <c r="C28" s="12" t="s">
        <v>44</v>
      </c>
      <c r="D28" s="14">
        <v>70</v>
      </c>
      <c r="E28" s="14">
        <v>70</v>
      </c>
      <c r="F28" s="14">
        <v>50</v>
      </c>
      <c r="G28" s="14">
        <v>50</v>
      </c>
      <c r="H28" s="14">
        <v>80</v>
      </c>
      <c r="I28" s="14">
        <v>60</v>
      </c>
      <c r="J28" s="14">
        <v>60</v>
      </c>
      <c r="K28" s="14">
        <v>50</v>
      </c>
      <c r="L28" s="14">
        <v>60</v>
      </c>
      <c r="M28" s="14">
        <v>70</v>
      </c>
      <c r="N28" s="14">
        <v>70</v>
      </c>
      <c r="O28" s="14">
        <v>0</v>
      </c>
      <c r="P28" s="18">
        <v>50</v>
      </c>
      <c r="Q28" s="14">
        <v>70</v>
      </c>
      <c r="R28" s="14">
        <v>70</v>
      </c>
      <c r="S28" s="15">
        <f t="shared" si="1"/>
        <v>880</v>
      </c>
      <c r="T28" s="15">
        <f>S28/14</f>
        <v>62.857142857142854</v>
      </c>
      <c r="U28" s="15">
        <v>62</v>
      </c>
      <c r="V28" s="16">
        <f t="shared" si="0"/>
        <v>1.3824884792626762</v>
      </c>
    </row>
    <row r="35" spans="1:22" ht="15">
      <c r="A35" s="53" t="s">
        <v>49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</row>
    <row r="36" spans="1:22" ht="1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</row>
    <row r="37" spans="1:22" ht="15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4.5" customHeight="1">
      <c r="A38" s="25" t="s">
        <v>0</v>
      </c>
      <c r="B38" s="9" t="s">
        <v>1</v>
      </c>
      <c r="C38" s="26" t="s">
        <v>2</v>
      </c>
      <c r="D38" s="8" t="s">
        <v>3</v>
      </c>
      <c r="E38" s="8" t="s">
        <v>4</v>
      </c>
      <c r="F38" s="8" t="s">
        <v>5</v>
      </c>
      <c r="G38" s="8" t="s">
        <v>6</v>
      </c>
      <c r="H38" s="8" t="s">
        <v>7</v>
      </c>
      <c r="I38" s="8" t="s">
        <v>8</v>
      </c>
      <c r="J38" s="8" t="s">
        <v>9</v>
      </c>
      <c r="K38" s="8" t="s">
        <v>10</v>
      </c>
      <c r="L38" s="8" t="s">
        <v>11</v>
      </c>
      <c r="M38" s="10" t="s">
        <v>12</v>
      </c>
      <c r="N38" s="8" t="s">
        <v>13</v>
      </c>
      <c r="O38" s="8" t="s">
        <v>14</v>
      </c>
      <c r="P38" s="8" t="s">
        <v>15</v>
      </c>
      <c r="Q38" s="8" t="s">
        <v>16</v>
      </c>
      <c r="R38" s="8" t="s">
        <v>17</v>
      </c>
      <c r="S38" s="11" t="s">
        <v>18</v>
      </c>
      <c r="T38" s="11" t="s">
        <v>50</v>
      </c>
      <c r="U38" s="11" t="s">
        <v>51</v>
      </c>
      <c r="V38" s="11" t="s">
        <v>21</v>
      </c>
    </row>
    <row r="39" spans="1:22" ht="15">
      <c r="A39" s="19">
        <v>27</v>
      </c>
      <c r="B39" s="20" t="s">
        <v>52</v>
      </c>
      <c r="C39" s="19" t="s">
        <v>44</v>
      </c>
      <c r="D39" s="21">
        <v>170</v>
      </c>
      <c r="E39" s="21">
        <v>145</v>
      </c>
      <c r="F39" s="21">
        <v>150</v>
      </c>
      <c r="G39" s="21">
        <v>185</v>
      </c>
      <c r="H39" s="21">
        <v>190</v>
      </c>
      <c r="I39" s="21">
        <v>150</v>
      </c>
      <c r="J39" s="21">
        <v>200</v>
      </c>
      <c r="K39" s="21">
        <v>110</v>
      </c>
      <c r="L39" s="21">
        <v>100</v>
      </c>
      <c r="M39" s="21">
        <v>140</v>
      </c>
      <c r="N39" s="21">
        <v>100</v>
      </c>
      <c r="O39" s="21">
        <v>110</v>
      </c>
      <c r="P39" s="21">
        <v>100</v>
      </c>
      <c r="Q39" s="21">
        <v>125</v>
      </c>
      <c r="R39" s="21">
        <v>130</v>
      </c>
      <c r="S39" s="22">
        <f>SUM(D39:R39)</f>
        <v>2105</v>
      </c>
      <c r="T39" s="22">
        <f>S39/15</f>
        <v>140.33333333333334</v>
      </c>
      <c r="U39" s="22">
        <v>134</v>
      </c>
      <c r="V39" s="23">
        <v>4</v>
      </c>
    </row>
    <row r="40" spans="1:22" ht="15">
      <c r="A40" s="19">
        <v>28</v>
      </c>
      <c r="B40" s="20" t="s">
        <v>53</v>
      </c>
      <c r="C40" s="19" t="s">
        <v>38</v>
      </c>
      <c r="D40" s="21">
        <v>15</v>
      </c>
      <c r="E40" s="21">
        <v>10</v>
      </c>
      <c r="F40" s="21">
        <v>10</v>
      </c>
      <c r="G40" s="21">
        <v>10</v>
      </c>
      <c r="H40" s="21">
        <v>10</v>
      </c>
      <c r="I40" s="21">
        <v>10</v>
      </c>
      <c r="J40" s="21">
        <v>0</v>
      </c>
      <c r="K40" s="21">
        <v>0</v>
      </c>
      <c r="L40" s="21">
        <v>10</v>
      </c>
      <c r="M40" s="21">
        <v>10</v>
      </c>
      <c r="N40" s="21">
        <v>10</v>
      </c>
      <c r="O40" s="21">
        <v>0</v>
      </c>
      <c r="P40" s="21">
        <v>15</v>
      </c>
      <c r="Q40" s="21">
        <v>10</v>
      </c>
      <c r="R40" s="21">
        <v>10</v>
      </c>
      <c r="S40" s="22">
        <f aca="true" t="shared" si="2" ref="S40:S57">SUM(D40:R40)</f>
        <v>130</v>
      </c>
      <c r="T40" s="22">
        <f>S40/12</f>
        <v>10.833333333333334</v>
      </c>
      <c r="U40" s="22">
        <v>11</v>
      </c>
      <c r="V40" s="23">
        <v>0</v>
      </c>
    </row>
    <row r="41" spans="1:22" ht="15">
      <c r="A41" s="19">
        <v>30</v>
      </c>
      <c r="B41" s="20" t="s">
        <v>54</v>
      </c>
      <c r="C41" s="19" t="s">
        <v>38</v>
      </c>
      <c r="D41" s="21">
        <v>0</v>
      </c>
      <c r="E41" s="21">
        <v>15</v>
      </c>
      <c r="F41" s="21">
        <v>15</v>
      </c>
      <c r="G41" s="21">
        <v>15</v>
      </c>
      <c r="H41" s="21">
        <v>15</v>
      </c>
      <c r="I41" s="21">
        <v>10</v>
      </c>
      <c r="J41" s="21">
        <v>15</v>
      </c>
      <c r="K41" s="21">
        <v>15</v>
      </c>
      <c r="L41" s="21">
        <v>10</v>
      </c>
      <c r="M41" s="21">
        <v>15</v>
      </c>
      <c r="N41" s="21">
        <v>15</v>
      </c>
      <c r="O41" s="21">
        <v>10</v>
      </c>
      <c r="P41" s="21">
        <v>10</v>
      </c>
      <c r="Q41" s="21">
        <v>15</v>
      </c>
      <c r="R41" s="21">
        <v>15</v>
      </c>
      <c r="S41" s="22">
        <f t="shared" si="2"/>
        <v>190</v>
      </c>
      <c r="T41" s="22">
        <f>S41/14</f>
        <v>13.571428571428571</v>
      </c>
      <c r="U41" s="22">
        <v>13</v>
      </c>
      <c r="V41" s="23">
        <v>8</v>
      </c>
    </row>
    <row r="42" spans="1:22" ht="15">
      <c r="A42" s="19">
        <v>31</v>
      </c>
      <c r="B42" s="20" t="s">
        <v>55</v>
      </c>
      <c r="C42" s="19" t="s">
        <v>38</v>
      </c>
      <c r="D42" s="21">
        <v>10</v>
      </c>
      <c r="E42" s="21">
        <v>15</v>
      </c>
      <c r="F42" s="21">
        <v>15</v>
      </c>
      <c r="G42" s="21">
        <v>20</v>
      </c>
      <c r="H42" s="21">
        <v>20</v>
      </c>
      <c r="I42" s="21">
        <v>15</v>
      </c>
      <c r="J42" s="21">
        <v>20</v>
      </c>
      <c r="K42" s="21">
        <v>10</v>
      </c>
      <c r="L42" s="21">
        <v>15</v>
      </c>
      <c r="M42" s="21">
        <v>15</v>
      </c>
      <c r="N42" s="21">
        <v>20</v>
      </c>
      <c r="O42" s="21">
        <v>15</v>
      </c>
      <c r="P42" s="21">
        <v>20</v>
      </c>
      <c r="Q42" s="21">
        <v>15</v>
      </c>
      <c r="R42" s="21">
        <v>15</v>
      </c>
      <c r="S42" s="22">
        <f t="shared" si="2"/>
        <v>240</v>
      </c>
      <c r="T42" s="22">
        <f aca="true" t="shared" si="3" ref="T42:T57">S42/15</f>
        <v>16</v>
      </c>
      <c r="U42" s="22">
        <v>16</v>
      </c>
      <c r="V42" s="23">
        <f aca="true" t="shared" si="4" ref="V42:V56">T42/U42*100-100</f>
        <v>0</v>
      </c>
    </row>
    <row r="43" spans="1:22" ht="15">
      <c r="A43" s="19">
        <v>32</v>
      </c>
      <c r="B43" s="20" t="s">
        <v>56</v>
      </c>
      <c r="C43" s="19" t="s">
        <v>38</v>
      </c>
      <c r="D43" s="21">
        <v>0</v>
      </c>
      <c r="E43" s="21">
        <v>0</v>
      </c>
      <c r="F43" s="21">
        <v>50</v>
      </c>
      <c r="G43" s="21">
        <v>40</v>
      </c>
      <c r="H43" s="21">
        <v>70</v>
      </c>
      <c r="I43" s="21">
        <v>0</v>
      </c>
      <c r="J43" s="21">
        <v>0</v>
      </c>
      <c r="K43" s="21">
        <v>0</v>
      </c>
      <c r="L43" s="21">
        <v>0</v>
      </c>
      <c r="M43" s="21">
        <v>50</v>
      </c>
      <c r="N43" s="21">
        <v>0</v>
      </c>
      <c r="O43" s="21">
        <v>0</v>
      </c>
      <c r="P43" s="21">
        <v>50</v>
      </c>
      <c r="Q43" s="21">
        <v>50</v>
      </c>
      <c r="R43" s="21">
        <v>0</v>
      </c>
      <c r="S43" s="22">
        <f t="shared" si="2"/>
        <v>310</v>
      </c>
      <c r="T43" s="22">
        <f>S43/6</f>
        <v>51.666666666666664</v>
      </c>
      <c r="U43" s="22">
        <v>58</v>
      </c>
      <c r="V43" s="23">
        <v>-10</v>
      </c>
    </row>
    <row r="44" spans="1:22" ht="15">
      <c r="A44" s="19">
        <v>33</v>
      </c>
      <c r="B44" s="20" t="s">
        <v>57</v>
      </c>
      <c r="C44" s="19" t="s">
        <v>38</v>
      </c>
      <c r="D44" s="21">
        <v>36</v>
      </c>
      <c r="E44" s="21">
        <v>35</v>
      </c>
      <c r="F44" s="21">
        <v>25</v>
      </c>
      <c r="G44" s="21">
        <v>37</v>
      </c>
      <c r="H44" s="21">
        <v>40</v>
      </c>
      <c r="I44" s="21">
        <v>20</v>
      </c>
      <c r="J44" s="21">
        <v>40</v>
      </c>
      <c r="K44" s="21">
        <v>25</v>
      </c>
      <c r="L44" s="21">
        <v>20</v>
      </c>
      <c r="M44" s="21">
        <v>30</v>
      </c>
      <c r="N44" s="21">
        <v>30</v>
      </c>
      <c r="O44" s="21">
        <v>25</v>
      </c>
      <c r="P44" s="21">
        <v>25</v>
      </c>
      <c r="Q44" s="21">
        <v>30</v>
      </c>
      <c r="R44" s="21">
        <v>40</v>
      </c>
      <c r="S44" s="22">
        <f t="shared" si="2"/>
        <v>458</v>
      </c>
      <c r="T44" s="22">
        <f t="shared" si="3"/>
        <v>30.533333333333335</v>
      </c>
      <c r="U44" s="22">
        <v>31</v>
      </c>
      <c r="V44" s="23">
        <v>0</v>
      </c>
    </row>
    <row r="45" spans="1:22" ht="15">
      <c r="A45" s="19">
        <v>34</v>
      </c>
      <c r="B45" s="20" t="s">
        <v>58</v>
      </c>
      <c r="C45" s="19" t="s">
        <v>38</v>
      </c>
      <c r="D45" s="21">
        <v>15</v>
      </c>
      <c r="E45" s="21">
        <v>15</v>
      </c>
      <c r="F45" s="21">
        <v>15</v>
      </c>
      <c r="G45" s="21">
        <v>10</v>
      </c>
      <c r="H45" s="21">
        <v>15</v>
      </c>
      <c r="I45" s="21">
        <v>10</v>
      </c>
      <c r="J45" s="21">
        <v>15</v>
      </c>
      <c r="K45" s="21">
        <v>15</v>
      </c>
      <c r="L45" s="21">
        <v>15</v>
      </c>
      <c r="M45" s="21">
        <v>10</v>
      </c>
      <c r="N45" s="21">
        <v>10</v>
      </c>
      <c r="O45" s="21">
        <v>10</v>
      </c>
      <c r="P45" s="21">
        <v>15</v>
      </c>
      <c r="Q45" s="21">
        <v>15</v>
      </c>
      <c r="R45" s="21">
        <v>15</v>
      </c>
      <c r="S45" s="22">
        <f t="shared" si="2"/>
        <v>200</v>
      </c>
      <c r="T45" s="22">
        <f t="shared" si="3"/>
        <v>13.333333333333334</v>
      </c>
      <c r="U45" s="22">
        <v>12</v>
      </c>
      <c r="V45" s="23">
        <v>8</v>
      </c>
    </row>
    <row r="46" spans="1:22" ht="15">
      <c r="A46" s="19">
        <v>35</v>
      </c>
      <c r="B46" s="20" t="s">
        <v>59</v>
      </c>
      <c r="C46" s="19" t="s">
        <v>38</v>
      </c>
      <c r="D46" s="21">
        <v>10</v>
      </c>
      <c r="E46" s="21">
        <v>6</v>
      </c>
      <c r="F46" s="21">
        <v>5</v>
      </c>
      <c r="G46" s="21">
        <v>5</v>
      </c>
      <c r="H46" s="21">
        <v>10</v>
      </c>
      <c r="I46" s="21">
        <v>6</v>
      </c>
      <c r="J46" s="21">
        <v>10</v>
      </c>
      <c r="K46" s="21">
        <v>5</v>
      </c>
      <c r="L46" s="21">
        <v>10</v>
      </c>
      <c r="M46" s="21">
        <v>6</v>
      </c>
      <c r="N46" s="21">
        <v>5</v>
      </c>
      <c r="O46" s="21">
        <v>5</v>
      </c>
      <c r="P46" s="21">
        <v>6</v>
      </c>
      <c r="Q46" s="21">
        <v>6</v>
      </c>
      <c r="R46" s="21">
        <v>10</v>
      </c>
      <c r="S46" s="22">
        <f t="shared" si="2"/>
        <v>105</v>
      </c>
      <c r="T46" s="22">
        <f t="shared" si="3"/>
        <v>7</v>
      </c>
      <c r="U46" s="22">
        <v>7</v>
      </c>
      <c r="V46" s="23">
        <f t="shared" si="4"/>
        <v>0</v>
      </c>
    </row>
    <row r="47" spans="1:22" ht="15">
      <c r="A47" s="19">
        <v>37</v>
      </c>
      <c r="B47" s="20" t="s">
        <v>60</v>
      </c>
      <c r="C47" s="19" t="s">
        <v>61</v>
      </c>
      <c r="D47" s="21">
        <v>25</v>
      </c>
      <c r="E47" s="21">
        <v>30</v>
      </c>
      <c r="F47" s="21">
        <v>15</v>
      </c>
      <c r="G47" s="21">
        <v>30</v>
      </c>
      <c r="H47" s="21">
        <v>25</v>
      </c>
      <c r="I47" s="21">
        <v>25</v>
      </c>
      <c r="J47" s="21">
        <v>35</v>
      </c>
      <c r="K47" s="21">
        <v>25</v>
      </c>
      <c r="L47" s="21">
        <v>20</v>
      </c>
      <c r="M47" s="21">
        <v>25</v>
      </c>
      <c r="N47" s="21">
        <v>25</v>
      </c>
      <c r="O47" s="21">
        <v>25</v>
      </c>
      <c r="P47" s="21">
        <v>25</v>
      </c>
      <c r="Q47" s="21">
        <v>25</v>
      </c>
      <c r="R47" s="21">
        <v>25</v>
      </c>
      <c r="S47" s="22">
        <f t="shared" si="2"/>
        <v>380</v>
      </c>
      <c r="T47" s="22">
        <f t="shared" si="3"/>
        <v>25.333333333333332</v>
      </c>
      <c r="U47" s="22">
        <v>25</v>
      </c>
      <c r="V47" s="23">
        <v>0</v>
      </c>
    </row>
    <row r="48" spans="1:22" ht="15">
      <c r="A48" s="19">
        <v>38</v>
      </c>
      <c r="B48" s="20" t="s">
        <v>62</v>
      </c>
      <c r="C48" s="19" t="s">
        <v>35</v>
      </c>
      <c r="D48" s="21">
        <v>6</v>
      </c>
      <c r="E48" s="21">
        <v>7</v>
      </c>
      <c r="F48" s="21">
        <v>5</v>
      </c>
      <c r="G48" s="21">
        <v>5</v>
      </c>
      <c r="H48" s="21">
        <v>5</v>
      </c>
      <c r="I48" s="21">
        <v>5</v>
      </c>
      <c r="J48" s="21">
        <v>4</v>
      </c>
      <c r="K48" s="21">
        <v>4</v>
      </c>
      <c r="L48" s="21">
        <v>4</v>
      </c>
      <c r="M48" s="21">
        <v>7</v>
      </c>
      <c r="N48" s="21">
        <v>4</v>
      </c>
      <c r="O48" s="21">
        <v>4</v>
      </c>
      <c r="P48" s="21">
        <v>4</v>
      </c>
      <c r="Q48" s="21">
        <v>5</v>
      </c>
      <c r="R48" s="21">
        <v>6</v>
      </c>
      <c r="S48" s="22">
        <f t="shared" si="2"/>
        <v>75</v>
      </c>
      <c r="T48" s="22">
        <f t="shared" si="3"/>
        <v>5</v>
      </c>
      <c r="U48" s="22">
        <v>5</v>
      </c>
      <c r="V48" s="23">
        <f t="shared" si="4"/>
        <v>0</v>
      </c>
    </row>
    <row r="49" spans="1:22" ht="15">
      <c r="A49" s="19">
        <v>39</v>
      </c>
      <c r="B49" s="20" t="s">
        <v>63</v>
      </c>
      <c r="C49" s="19" t="s">
        <v>38</v>
      </c>
      <c r="D49" s="21">
        <v>20</v>
      </c>
      <c r="E49" s="21">
        <v>10</v>
      </c>
      <c r="F49" s="21">
        <v>15</v>
      </c>
      <c r="G49" s="21">
        <v>10</v>
      </c>
      <c r="H49" s="21">
        <v>20</v>
      </c>
      <c r="I49" s="21">
        <v>10</v>
      </c>
      <c r="J49" s="21">
        <v>10</v>
      </c>
      <c r="K49" s="21">
        <v>10</v>
      </c>
      <c r="L49" s="21">
        <v>15</v>
      </c>
      <c r="M49" s="21">
        <v>10</v>
      </c>
      <c r="N49" s="21">
        <v>10</v>
      </c>
      <c r="O49" s="21">
        <v>10</v>
      </c>
      <c r="P49" s="21">
        <v>10</v>
      </c>
      <c r="Q49" s="21">
        <v>10</v>
      </c>
      <c r="R49" s="21">
        <v>15</v>
      </c>
      <c r="S49" s="22">
        <f t="shared" si="2"/>
        <v>185</v>
      </c>
      <c r="T49" s="22">
        <f t="shared" si="3"/>
        <v>12.333333333333334</v>
      </c>
      <c r="U49" s="24">
        <v>12</v>
      </c>
      <c r="V49" s="23">
        <v>0</v>
      </c>
    </row>
    <row r="50" spans="1:22" ht="15">
      <c r="A50" s="19">
        <v>40</v>
      </c>
      <c r="B50" s="20" t="s">
        <v>64</v>
      </c>
      <c r="C50" s="19" t="s">
        <v>38</v>
      </c>
      <c r="D50" s="21">
        <v>3</v>
      </c>
      <c r="E50" s="21">
        <v>3</v>
      </c>
      <c r="F50" s="21">
        <v>3</v>
      </c>
      <c r="G50" s="21">
        <v>2</v>
      </c>
      <c r="H50" s="21">
        <v>3</v>
      </c>
      <c r="I50" s="21">
        <v>2</v>
      </c>
      <c r="J50" s="21">
        <v>2</v>
      </c>
      <c r="K50" s="21">
        <v>2</v>
      </c>
      <c r="L50" s="21">
        <v>3</v>
      </c>
      <c r="M50" s="21">
        <v>2</v>
      </c>
      <c r="N50" s="21">
        <v>2</v>
      </c>
      <c r="O50" s="21">
        <v>2</v>
      </c>
      <c r="P50" s="21">
        <v>3</v>
      </c>
      <c r="Q50" s="21">
        <v>2</v>
      </c>
      <c r="R50" s="21">
        <v>2</v>
      </c>
      <c r="S50" s="22">
        <f t="shared" si="2"/>
        <v>36</v>
      </c>
      <c r="T50" s="22">
        <f t="shared" si="3"/>
        <v>2.4</v>
      </c>
      <c r="U50" s="22">
        <v>2</v>
      </c>
      <c r="V50" s="23">
        <v>0</v>
      </c>
    </row>
    <row r="51" spans="1:22" ht="15">
      <c r="A51" s="19">
        <v>41</v>
      </c>
      <c r="B51" s="20" t="s">
        <v>65</v>
      </c>
      <c r="C51" s="19" t="s">
        <v>30</v>
      </c>
      <c r="D51" s="21">
        <v>20</v>
      </c>
      <c r="E51" s="21">
        <v>20</v>
      </c>
      <c r="F51" s="21">
        <v>11</v>
      </c>
      <c r="G51" s="21">
        <v>20</v>
      </c>
      <c r="H51" s="21">
        <v>20</v>
      </c>
      <c r="I51" s="21">
        <v>13</v>
      </c>
      <c r="J51" s="21">
        <v>12</v>
      </c>
      <c r="K51" s="21">
        <v>15</v>
      </c>
      <c r="L51" s="21">
        <v>10</v>
      </c>
      <c r="M51" s="21">
        <v>15</v>
      </c>
      <c r="N51" s="21">
        <v>10</v>
      </c>
      <c r="O51" s="21">
        <v>10</v>
      </c>
      <c r="P51" s="21">
        <v>10</v>
      </c>
      <c r="Q51" s="21">
        <v>10</v>
      </c>
      <c r="R51" s="21">
        <v>10</v>
      </c>
      <c r="S51" s="22">
        <f t="shared" si="2"/>
        <v>206</v>
      </c>
      <c r="T51" s="22">
        <f t="shared" si="3"/>
        <v>13.733333333333333</v>
      </c>
      <c r="U51" s="22">
        <v>13</v>
      </c>
      <c r="V51" s="23">
        <v>8</v>
      </c>
    </row>
    <row r="52" spans="1:22" ht="15">
      <c r="A52" s="19">
        <v>42</v>
      </c>
      <c r="B52" s="20" t="s">
        <v>66</v>
      </c>
      <c r="C52" s="19" t="s">
        <v>44</v>
      </c>
      <c r="D52" s="21">
        <v>825</v>
      </c>
      <c r="E52" s="21">
        <v>700</v>
      </c>
      <c r="F52" s="21">
        <v>710</v>
      </c>
      <c r="G52" s="21">
        <v>700</v>
      </c>
      <c r="H52" s="21">
        <v>688</v>
      </c>
      <c r="I52" s="21">
        <v>690</v>
      </c>
      <c r="J52" s="21">
        <v>660</v>
      </c>
      <c r="K52" s="21">
        <v>570</v>
      </c>
      <c r="L52" s="21">
        <v>740</v>
      </c>
      <c r="M52" s="21">
        <v>870</v>
      </c>
      <c r="N52" s="21">
        <v>740</v>
      </c>
      <c r="O52" s="21">
        <v>566</v>
      </c>
      <c r="P52" s="21">
        <v>550</v>
      </c>
      <c r="Q52" s="21">
        <v>770</v>
      </c>
      <c r="R52" s="21">
        <v>650</v>
      </c>
      <c r="S52" s="22">
        <f t="shared" si="2"/>
        <v>10429</v>
      </c>
      <c r="T52" s="22">
        <f t="shared" si="3"/>
        <v>695.2666666666667</v>
      </c>
      <c r="U52" s="22">
        <v>651</v>
      </c>
      <c r="V52" s="23">
        <f t="shared" si="4"/>
        <v>6.799795186891956</v>
      </c>
    </row>
    <row r="53" spans="1:22" ht="15">
      <c r="A53" s="19">
        <v>43</v>
      </c>
      <c r="B53" s="20" t="s">
        <v>67</v>
      </c>
      <c r="C53" s="19" t="s">
        <v>38</v>
      </c>
      <c r="D53" s="21">
        <v>8</v>
      </c>
      <c r="E53" s="21">
        <v>5</v>
      </c>
      <c r="F53" s="21">
        <v>5</v>
      </c>
      <c r="G53" s="21">
        <v>8</v>
      </c>
      <c r="H53" s="21">
        <v>7</v>
      </c>
      <c r="I53" s="21">
        <v>6</v>
      </c>
      <c r="J53" s="21">
        <v>5</v>
      </c>
      <c r="K53" s="21">
        <v>5</v>
      </c>
      <c r="L53" s="21">
        <v>5</v>
      </c>
      <c r="M53" s="21">
        <v>6</v>
      </c>
      <c r="N53" s="21">
        <v>7</v>
      </c>
      <c r="O53" s="21">
        <v>7</v>
      </c>
      <c r="P53" s="21">
        <v>7</v>
      </c>
      <c r="Q53" s="21">
        <v>4</v>
      </c>
      <c r="R53" s="21">
        <v>5</v>
      </c>
      <c r="S53" s="22">
        <f t="shared" si="2"/>
        <v>90</v>
      </c>
      <c r="T53" s="22">
        <f t="shared" si="3"/>
        <v>6</v>
      </c>
      <c r="U53" s="22">
        <v>6</v>
      </c>
      <c r="V53" s="23">
        <f t="shared" si="4"/>
        <v>0</v>
      </c>
    </row>
    <row r="54" spans="1:22" ht="15">
      <c r="A54" s="19">
        <v>44</v>
      </c>
      <c r="B54" s="20" t="s">
        <v>68</v>
      </c>
      <c r="C54" s="19" t="s">
        <v>44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2">
        <f t="shared" si="2"/>
        <v>0</v>
      </c>
      <c r="T54" s="22">
        <f t="shared" si="3"/>
        <v>0</v>
      </c>
      <c r="U54" s="22">
        <v>0</v>
      </c>
      <c r="V54" s="23">
        <v>0</v>
      </c>
    </row>
    <row r="55" spans="1:22" ht="15">
      <c r="A55" s="19">
        <v>45</v>
      </c>
      <c r="B55" s="20" t="s">
        <v>69</v>
      </c>
      <c r="C55" s="19" t="s">
        <v>38</v>
      </c>
      <c r="D55" s="21">
        <v>8</v>
      </c>
      <c r="E55" s="21">
        <v>6</v>
      </c>
      <c r="F55" s="21">
        <v>6</v>
      </c>
      <c r="G55" s="21">
        <v>5</v>
      </c>
      <c r="H55" s="21">
        <v>8</v>
      </c>
      <c r="I55" s="21">
        <v>5</v>
      </c>
      <c r="J55" s="21">
        <v>7</v>
      </c>
      <c r="K55" s="21">
        <v>0</v>
      </c>
      <c r="L55" s="21">
        <v>7</v>
      </c>
      <c r="M55" s="21">
        <v>7</v>
      </c>
      <c r="N55" s="21">
        <v>5</v>
      </c>
      <c r="O55" s="21">
        <v>7</v>
      </c>
      <c r="P55" s="21">
        <v>7</v>
      </c>
      <c r="Q55" s="21">
        <v>5</v>
      </c>
      <c r="R55" s="21">
        <v>8</v>
      </c>
      <c r="S55" s="22">
        <f t="shared" si="2"/>
        <v>91</v>
      </c>
      <c r="T55" s="22">
        <f>S55/14</f>
        <v>6.5</v>
      </c>
      <c r="U55" s="22">
        <v>7</v>
      </c>
      <c r="V55" s="23">
        <v>0</v>
      </c>
    </row>
    <row r="56" spans="1:22" ht="15">
      <c r="A56" s="19">
        <v>47</v>
      </c>
      <c r="B56" s="20" t="s">
        <v>70</v>
      </c>
      <c r="C56" s="19" t="s">
        <v>38</v>
      </c>
      <c r="D56" s="21">
        <v>98</v>
      </c>
      <c r="E56" s="21">
        <v>75</v>
      </c>
      <c r="F56" s="21">
        <v>60</v>
      </c>
      <c r="G56" s="21">
        <v>80</v>
      </c>
      <c r="H56" s="21">
        <v>70</v>
      </c>
      <c r="I56" s="21">
        <v>70</v>
      </c>
      <c r="J56" s="21">
        <v>70</v>
      </c>
      <c r="K56" s="21">
        <v>100</v>
      </c>
      <c r="L56" s="21">
        <v>100</v>
      </c>
      <c r="M56" s="21">
        <v>75</v>
      </c>
      <c r="N56" s="21">
        <v>110</v>
      </c>
      <c r="O56" s="21">
        <v>70</v>
      </c>
      <c r="P56" s="21">
        <v>70</v>
      </c>
      <c r="Q56" s="21">
        <v>80</v>
      </c>
      <c r="R56" s="21">
        <v>80</v>
      </c>
      <c r="S56" s="22">
        <f t="shared" si="2"/>
        <v>1208</v>
      </c>
      <c r="T56" s="22">
        <f t="shared" si="3"/>
        <v>80.53333333333333</v>
      </c>
      <c r="U56" s="22">
        <v>80</v>
      </c>
      <c r="V56" s="23">
        <f t="shared" si="4"/>
        <v>0.6666666666666572</v>
      </c>
    </row>
    <row r="57" spans="1:22" ht="15">
      <c r="A57" s="19">
        <v>49</v>
      </c>
      <c r="B57" s="20" t="s">
        <v>71</v>
      </c>
      <c r="C57" s="19" t="s">
        <v>38</v>
      </c>
      <c r="D57" s="21">
        <v>100</v>
      </c>
      <c r="E57" s="21">
        <v>80</v>
      </c>
      <c r="F57" s="21">
        <v>70</v>
      </c>
      <c r="G57" s="21">
        <v>90</v>
      </c>
      <c r="H57" s="21">
        <v>80</v>
      </c>
      <c r="I57" s="21">
        <v>80</v>
      </c>
      <c r="J57" s="21">
        <v>90</v>
      </c>
      <c r="K57" s="21">
        <v>100</v>
      </c>
      <c r="L57" s="21">
        <v>100</v>
      </c>
      <c r="M57" s="21">
        <v>90</v>
      </c>
      <c r="N57" s="21">
        <v>70</v>
      </c>
      <c r="O57" s="21">
        <v>80</v>
      </c>
      <c r="P57" s="21">
        <v>80</v>
      </c>
      <c r="Q57" s="21">
        <v>80</v>
      </c>
      <c r="R57" s="21">
        <v>90</v>
      </c>
      <c r="S57" s="22">
        <f t="shared" si="2"/>
        <v>1280</v>
      </c>
      <c r="T57" s="22">
        <f t="shared" si="3"/>
        <v>85.33333333333333</v>
      </c>
      <c r="U57" s="22">
        <v>83</v>
      </c>
      <c r="V57" s="23">
        <v>2</v>
      </c>
    </row>
    <row r="58" spans="1:22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65" spans="1:22" ht="15">
      <c r="A65" s="53" t="s">
        <v>49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</row>
    <row r="66" spans="1:22" ht="1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</row>
    <row r="67" spans="1:22" ht="1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</row>
    <row r="68" spans="1:22" ht="39" customHeight="1">
      <c r="A68" s="8" t="s">
        <v>0</v>
      </c>
      <c r="B68" s="9" t="s">
        <v>1</v>
      </c>
      <c r="C68" s="10" t="s">
        <v>2</v>
      </c>
      <c r="D68" s="8" t="s">
        <v>3</v>
      </c>
      <c r="E68" s="8" t="s">
        <v>4</v>
      </c>
      <c r="F68" s="8" t="s">
        <v>5</v>
      </c>
      <c r="G68" s="8" t="s">
        <v>6</v>
      </c>
      <c r="H68" s="8" t="s">
        <v>7</v>
      </c>
      <c r="I68" s="8" t="s">
        <v>8</v>
      </c>
      <c r="J68" s="8" t="s">
        <v>9</v>
      </c>
      <c r="K68" s="8" t="s">
        <v>10</v>
      </c>
      <c r="L68" s="8" t="s">
        <v>11</v>
      </c>
      <c r="M68" s="10" t="s">
        <v>12</v>
      </c>
      <c r="N68" s="8" t="s">
        <v>13</v>
      </c>
      <c r="O68" s="8" t="s">
        <v>14</v>
      </c>
      <c r="P68" s="8" t="s">
        <v>15</v>
      </c>
      <c r="Q68" s="8" t="s">
        <v>16</v>
      </c>
      <c r="R68" s="8" t="s">
        <v>17</v>
      </c>
      <c r="S68" s="11" t="s">
        <v>18</v>
      </c>
      <c r="T68" s="11" t="s">
        <v>72</v>
      </c>
      <c r="U68" s="11" t="s">
        <v>51</v>
      </c>
      <c r="V68" s="11" t="s">
        <v>21</v>
      </c>
    </row>
    <row r="69" spans="1:22" ht="15">
      <c r="A69" s="19">
        <v>50</v>
      </c>
      <c r="B69" s="20" t="s">
        <v>73</v>
      </c>
      <c r="C69" s="19" t="s">
        <v>38</v>
      </c>
      <c r="D69" s="21">
        <v>97</v>
      </c>
      <c r="E69" s="21">
        <v>70</v>
      </c>
      <c r="F69" s="21">
        <v>60</v>
      </c>
      <c r="G69" s="21">
        <v>70</v>
      </c>
      <c r="H69" s="21">
        <v>70</v>
      </c>
      <c r="I69" s="21">
        <v>70</v>
      </c>
      <c r="J69" s="21">
        <v>80</v>
      </c>
      <c r="K69" s="21">
        <v>70</v>
      </c>
      <c r="L69" s="21">
        <v>65</v>
      </c>
      <c r="M69" s="21">
        <v>70</v>
      </c>
      <c r="N69" s="21">
        <v>60</v>
      </c>
      <c r="O69" s="21">
        <v>70</v>
      </c>
      <c r="P69" s="21">
        <v>75</v>
      </c>
      <c r="Q69" s="21">
        <v>70</v>
      </c>
      <c r="R69" s="21">
        <v>75</v>
      </c>
      <c r="S69" s="22">
        <f>SUM(D69:R69)</f>
        <v>1072</v>
      </c>
      <c r="T69" s="22">
        <f>S69/15</f>
        <v>71.46666666666667</v>
      </c>
      <c r="U69" s="22">
        <v>70</v>
      </c>
      <c r="V69" s="23">
        <v>1</v>
      </c>
    </row>
    <row r="70" spans="1:22" ht="15">
      <c r="A70" s="19">
        <v>51</v>
      </c>
      <c r="B70" s="20" t="s">
        <v>74</v>
      </c>
      <c r="C70" s="19" t="s">
        <v>38</v>
      </c>
      <c r="D70" s="21">
        <v>107</v>
      </c>
      <c r="E70" s="21">
        <v>80</v>
      </c>
      <c r="F70" s="21">
        <v>80</v>
      </c>
      <c r="G70" s="21">
        <v>85</v>
      </c>
      <c r="H70" s="21">
        <v>80</v>
      </c>
      <c r="I70" s="21">
        <v>75</v>
      </c>
      <c r="J70" s="21">
        <v>95</v>
      </c>
      <c r="K70" s="21">
        <v>80</v>
      </c>
      <c r="L70" s="21">
        <v>70</v>
      </c>
      <c r="M70" s="21">
        <v>90</v>
      </c>
      <c r="N70" s="21">
        <v>80</v>
      </c>
      <c r="O70" s="21">
        <v>75</v>
      </c>
      <c r="P70" s="21">
        <v>90</v>
      </c>
      <c r="Q70" s="21">
        <v>90</v>
      </c>
      <c r="R70" s="21">
        <v>80</v>
      </c>
      <c r="S70" s="22">
        <f aca="true" t="shared" si="5" ref="S70:S86">SUM(D70:R70)</f>
        <v>1257</v>
      </c>
      <c r="T70" s="22">
        <f aca="true" t="shared" si="6" ref="T70:T84">S70/15</f>
        <v>83.8</v>
      </c>
      <c r="U70" s="22">
        <v>84</v>
      </c>
      <c r="V70" s="23">
        <f aca="true" t="shared" si="7" ref="V70:V86">T70/U70*100-100</f>
        <v>-0.2380952380952408</v>
      </c>
    </row>
    <row r="71" spans="1:22" ht="15">
      <c r="A71" s="19">
        <v>53</v>
      </c>
      <c r="B71" s="20" t="s">
        <v>75</v>
      </c>
      <c r="C71" s="19" t="s">
        <v>38</v>
      </c>
      <c r="D71" s="21">
        <v>0</v>
      </c>
      <c r="E71" s="21">
        <v>0</v>
      </c>
      <c r="F71" s="21">
        <v>80</v>
      </c>
      <c r="G71" s="21">
        <v>0</v>
      </c>
      <c r="H71" s="21">
        <v>85</v>
      </c>
      <c r="I71" s="21">
        <v>0</v>
      </c>
      <c r="J71" s="21">
        <v>80</v>
      </c>
      <c r="K71" s="21">
        <v>0</v>
      </c>
      <c r="L71" s="21">
        <v>0</v>
      </c>
      <c r="M71" s="21">
        <v>75</v>
      </c>
      <c r="N71" s="21">
        <v>0</v>
      </c>
      <c r="O71" s="21">
        <v>0</v>
      </c>
      <c r="P71" s="21">
        <v>90</v>
      </c>
      <c r="Q71" s="21">
        <v>0</v>
      </c>
      <c r="R71" s="21">
        <v>0</v>
      </c>
      <c r="S71" s="22">
        <f t="shared" si="5"/>
        <v>410</v>
      </c>
      <c r="T71" s="22">
        <f>S71/5</f>
        <v>82</v>
      </c>
      <c r="U71" s="22">
        <v>82</v>
      </c>
      <c r="V71" s="23">
        <f t="shared" si="7"/>
        <v>0</v>
      </c>
    </row>
    <row r="72" spans="1:22" ht="15">
      <c r="A72" s="19">
        <v>55</v>
      </c>
      <c r="B72" s="20" t="s">
        <v>76</v>
      </c>
      <c r="C72" s="19" t="s">
        <v>38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70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80</v>
      </c>
      <c r="Q72" s="21">
        <v>0</v>
      </c>
      <c r="R72" s="21">
        <v>0</v>
      </c>
      <c r="S72" s="22">
        <f t="shared" si="5"/>
        <v>150</v>
      </c>
      <c r="T72" s="22">
        <f>S72/2</f>
        <v>75</v>
      </c>
      <c r="U72" s="22">
        <v>75</v>
      </c>
      <c r="V72" s="23">
        <f t="shared" si="7"/>
        <v>0</v>
      </c>
    </row>
    <row r="73" spans="1:22" ht="15">
      <c r="A73" s="19">
        <v>56</v>
      </c>
      <c r="B73" s="20" t="s">
        <v>77</v>
      </c>
      <c r="C73" s="19" t="s">
        <v>38</v>
      </c>
      <c r="D73" s="21">
        <v>70</v>
      </c>
      <c r="E73" s="21">
        <v>55</v>
      </c>
      <c r="F73" s="21">
        <v>70</v>
      </c>
      <c r="G73" s="21">
        <v>75</v>
      </c>
      <c r="H73" s="21">
        <v>75</v>
      </c>
      <c r="I73" s="21">
        <v>75</v>
      </c>
      <c r="J73" s="21">
        <v>75</v>
      </c>
      <c r="K73" s="21">
        <v>75</v>
      </c>
      <c r="L73" s="21">
        <v>70</v>
      </c>
      <c r="M73" s="21">
        <v>60</v>
      </c>
      <c r="N73" s="21">
        <v>60</v>
      </c>
      <c r="O73" s="21">
        <v>60</v>
      </c>
      <c r="P73" s="21">
        <v>60</v>
      </c>
      <c r="Q73" s="21">
        <v>60</v>
      </c>
      <c r="R73" s="21">
        <v>70</v>
      </c>
      <c r="S73" s="22">
        <f t="shared" si="5"/>
        <v>1010</v>
      </c>
      <c r="T73" s="22">
        <f t="shared" si="6"/>
        <v>67.33333333333333</v>
      </c>
      <c r="U73" s="22">
        <v>67</v>
      </c>
      <c r="V73" s="23">
        <f t="shared" si="7"/>
        <v>0.4975124378109257</v>
      </c>
    </row>
    <row r="74" spans="1:22" ht="15">
      <c r="A74" s="19">
        <v>57</v>
      </c>
      <c r="B74" s="20" t="s">
        <v>78</v>
      </c>
      <c r="C74" s="19" t="s">
        <v>38</v>
      </c>
      <c r="D74" s="21">
        <v>95</v>
      </c>
      <c r="E74" s="21">
        <v>75</v>
      </c>
      <c r="F74" s="21">
        <v>75</v>
      </c>
      <c r="G74" s="21">
        <v>80</v>
      </c>
      <c r="H74" s="21">
        <v>90</v>
      </c>
      <c r="I74" s="21">
        <v>90</v>
      </c>
      <c r="J74" s="21">
        <v>90</v>
      </c>
      <c r="K74" s="21">
        <v>80</v>
      </c>
      <c r="L74" s="21">
        <v>75</v>
      </c>
      <c r="M74" s="21">
        <v>85</v>
      </c>
      <c r="N74" s="21">
        <v>75</v>
      </c>
      <c r="O74" s="21">
        <v>75</v>
      </c>
      <c r="P74" s="21">
        <v>80</v>
      </c>
      <c r="Q74" s="21">
        <v>85</v>
      </c>
      <c r="R74" s="21">
        <v>90</v>
      </c>
      <c r="S74" s="22">
        <f t="shared" si="5"/>
        <v>1240</v>
      </c>
      <c r="T74" s="22">
        <f t="shared" si="6"/>
        <v>82.66666666666667</v>
      </c>
      <c r="U74" s="22">
        <v>83</v>
      </c>
      <c r="V74" s="23">
        <f t="shared" si="7"/>
        <v>-0.40160642570280913</v>
      </c>
    </row>
    <row r="75" spans="1:22" ht="15">
      <c r="A75" s="19">
        <v>59</v>
      </c>
      <c r="B75" s="20" t="s">
        <v>79</v>
      </c>
      <c r="C75" s="19" t="s">
        <v>38</v>
      </c>
      <c r="D75" s="21">
        <v>50</v>
      </c>
      <c r="E75" s="21">
        <v>45</v>
      </c>
      <c r="F75" s="21">
        <v>50</v>
      </c>
      <c r="G75" s="21">
        <v>40</v>
      </c>
      <c r="H75" s="21">
        <v>40</v>
      </c>
      <c r="I75" s="21">
        <v>40</v>
      </c>
      <c r="J75" s="21">
        <v>60</v>
      </c>
      <c r="K75" s="21">
        <v>60</v>
      </c>
      <c r="L75" s="21">
        <v>50</v>
      </c>
      <c r="M75" s="21">
        <v>50</v>
      </c>
      <c r="N75" s="21">
        <v>50</v>
      </c>
      <c r="O75" s="21">
        <v>50</v>
      </c>
      <c r="P75" s="21">
        <v>40</v>
      </c>
      <c r="Q75" s="21">
        <v>45</v>
      </c>
      <c r="R75" s="21">
        <v>40</v>
      </c>
      <c r="S75" s="22">
        <f t="shared" si="5"/>
        <v>710</v>
      </c>
      <c r="T75" s="22">
        <f t="shared" si="6"/>
        <v>47.333333333333336</v>
      </c>
      <c r="U75" s="22">
        <v>50</v>
      </c>
      <c r="V75" s="23">
        <v>-6</v>
      </c>
    </row>
    <row r="76" spans="1:22" ht="15">
      <c r="A76" s="19">
        <v>60</v>
      </c>
      <c r="B76" s="20" t="s">
        <v>80</v>
      </c>
      <c r="C76" s="19" t="s">
        <v>81</v>
      </c>
      <c r="D76" s="21">
        <v>15</v>
      </c>
      <c r="E76" s="21">
        <v>15</v>
      </c>
      <c r="F76" s="21">
        <v>15</v>
      </c>
      <c r="G76" s="21">
        <v>15</v>
      </c>
      <c r="H76" s="21">
        <v>25</v>
      </c>
      <c r="I76" s="21">
        <v>25</v>
      </c>
      <c r="J76" s="21">
        <v>20</v>
      </c>
      <c r="K76" s="21">
        <v>15</v>
      </c>
      <c r="L76" s="21">
        <v>25</v>
      </c>
      <c r="M76" s="21">
        <v>15</v>
      </c>
      <c r="N76" s="21">
        <v>25</v>
      </c>
      <c r="O76" s="21">
        <v>20</v>
      </c>
      <c r="P76" s="21">
        <v>20</v>
      </c>
      <c r="Q76" s="21">
        <v>15</v>
      </c>
      <c r="R76" s="21">
        <v>20</v>
      </c>
      <c r="S76" s="22">
        <f t="shared" si="5"/>
        <v>285</v>
      </c>
      <c r="T76" s="22">
        <f t="shared" si="6"/>
        <v>19</v>
      </c>
      <c r="U76" s="22">
        <v>19</v>
      </c>
      <c r="V76" s="23">
        <f t="shared" si="7"/>
        <v>0</v>
      </c>
    </row>
    <row r="77" spans="1:22" ht="15">
      <c r="A77" s="19">
        <v>61</v>
      </c>
      <c r="B77" s="20" t="s">
        <v>82</v>
      </c>
      <c r="C77" s="19" t="s">
        <v>81</v>
      </c>
      <c r="D77" s="21">
        <v>3</v>
      </c>
      <c r="E77" s="21">
        <v>3</v>
      </c>
      <c r="F77" s="21">
        <v>3</v>
      </c>
      <c r="G77" s="21">
        <v>2</v>
      </c>
      <c r="H77" s="21">
        <v>3</v>
      </c>
      <c r="I77" s="21">
        <v>2</v>
      </c>
      <c r="J77" s="21">
        <v>2</v>
      </c>
      <c r="K77" s="21">
        <v>3</v>
      </c>
      <c r="L77" s="21">
        <v>2</v>
      </c>
      <c r="M77" s="21">
        <v>3</v>
      </c>
      <c r="N77" s="21">
        <v>3</v>
      </c>
      <c r="O77" s="21">
        <v>3</v>
      </c>
      <c r="P77" s="21">
        <v>2</v>
      </c>
      <c r="Q77" s="21">
        <v>2</v>
      </c>
      <c r="R77" s="21">
        <v>2</v>
      </c>
      <c r="S77" s="22">
        <f t="shared" si="5"/>
        <v>38</v>
      </c>
      <c r="T77" s="22">
        <f>S77/15</f>
        <v>2.533333333333333</v>
      </c>
      <c r="U77" s="22">
        <v>3</v>
      </c>
      <c r="V77" s="23">
        <v>0</v>
      </c>
    </row>
    <row r="78" spans="1:22" ht="15">
      <c r="A78" s="19">
        <v>62</v>
      </c>
      <c r="B78" s="20" t="s">
        <v>83</v>
      </c>
      <c r="C78" s="19" t="s">
        <v>38</v>
      </c>
      <c r="D78" s="21">
        <v>4</v>
      </c>
      <c r="E78" s="21">
        <v>4</v>
      </c>
      <c r="F78" s="21">
        <v>2</v>
      </c>
      <c r="G78" s="21">
        <v>0</v>
      </c>
      <c r="H78" s="21">
        <v>3</v>
      </c>
      <c r="I78" s="21">
        <v>1</v>
      </c>
      <c r="J78" s="21">
        <v>1</v>
      </c>
      <c r="K78" s="21">
        <v>1</v>
      </c>
      <c r="L78" s="21">
        <v>3</v>
      </c>
      <c r="M78" s="21">
        <v>3</v>
      </c>
      <c r="N78" s="21">
        <v>4</v>
      </c>
      <c r="O78" s="21">
        <v>2</v>
      </c>
      <c r="P78" s="21">
        <v>2</v>
      </c>
      <c r="Q78" s="21">
        <v>2</v>
      </c>
      <c r="R78" s="21">
        <v>2</v>
      </c>
      <c r="S78" s="22">
        <f t="shared" si="5"/>
        <v>34</v>
      </c>
      <c r="T78" s="22">
        <f>S78/14</f>
        <v>2.4285714285714284</v>
      </c>
      <c r="U78" s="22">
        <v>2</v>
      </c>
      <c r="V78" s="23">
        <v>0</v>
      </c>
    </row>
    <row r="79" spans="1:22" ht="15">
      <c r="A79" s="19">
        <v>63</v>
      </c>
      <c r="B79" s="20" t="s">
        <v>84</v>
      </c>
      <c r="C79" s="19" t="s">
        <v>30</v>
      </c>
      <c r="D79" s="21">
        <v>20</v>
      </c>
      <c r="E79" s="21">
        <v>25</v>
      </c>
      <c r="F79" s="21">
        <v>20</v>
      </c>
      <c r="G79" s="21">
        <v>20</v>
      </c>
      <c r="H79" s="21">
        <v>25</v>
      </c>
      <c r="I79" s="21">
        <v>0</v>
      </c>
      <c r="J79" s="21">
        <v>0</v>
      </c>
      <c r="K79" s="21">
        <v>0</v>
      </c>
      <c r="L79" s="21">
        <v>0</v>
      </c>
      <c r="M79" s="21">
        <v>20</v>
      </c>
      <c r="N79" s="21">
        <v>10</v>
      </c>
      <c r="O79" s="21">
        <v>10</v>
      </c>
      <c r="P79" s="21">
        <v>10</v>
      </c>
      <c r="Q79" s="21">
        <v>10</v>
      </c>
      <c r="R79" s="21">
        <v>10</v>
      </c>
      <c r="S79" s="22">
        <f t="shared" si="5"/>
        <v>180</v>
      </c>
      <c r="T79" s="22">
        <f>S79/11</f>
        <v>16.363636363636363</v>
      </c>
      <c r="U79" s="24">
        <v>15</v>
      </c>
      <c r="V79" s="23">
        <v>7</v>
      </c>
    </row>
    <row r="80" spans="1:22" ht="15">
      <c r="A80" s="19">
        <v>64</v>
      </c>
      <c r="B80" s="20" t="s">
        <v>85</v>
      </c>
      <c r="C80" s="19" t="s">
        <v>30</v>
      </c>
      <c r="D80" s="21">
        <v>20</v>
      </c>
      <c r="E80" s="21">
        <v>20</v>
      </c>
      <c r="F80" s="21">
        <v>30</v>
      </c>
      <c r="G80" s="21">
        <v>0</v>
      </c>
      <c r="H80" s="21">
        <v>30</v>
      </c>
      <c r="I80" s="21">
        <v>25</v>
      </c>
      <c r="J80" s="21">
        <v>0</v>
      </c>
      <c r="K80" s="21">
        <v>0</v>
      </c>
      <c r="L80" s="21">
        <v>0</v>
      </c>
      <c r="M80" s="21">
        <v>0</v>
      </c>
      <c r="N80" s="21">
        <v>25</v>
      </c>
      <c r="O80" s="21">
        <v>20</v>
      </c>
      <c r="P80" s="21">
        <v>25</v>
      </c>
      <c r="Q80" s="21">
        <v>25</v>
      </c>
      <c r="R80" s="21">
        <v>30</v>
      </c>
      <c r="S80" s="22">
        <f t="shared" si="5"/>
        <v>250</v>
      </c>
      <c r="T80" s="22">
        <f t="shared" si="6"/>
        <v>16.666666666666668</v>
      </c>
      <c r="U80" s="22">
        <v>21</v>
      </c>
      <c r="V80" s="23">
        <v>-19</v>
      </c>
    </row>
    <row r="81" spans="1:22" ht="15">
      <c r="A81" s="19">
        <v>65</v>
      </c>
      <c r="B81" s="20" t="s">
        <v>86</v>
      </c>
      <c r="C81" s="19" t="s">
        <v>38</v>
      </c>
      <c r="D81" s="21">
        <v>15</v>
      </c>
      <c r="E81" s="21">
        <v>10</v>
      </c>
      <c r="F81" s="21">
        <v>6</v>
      </c>
      <c r="G81" s="21">
        <v>6</v>
      </c>
      <c r="H81" s="21">
        <v>10</v>
      </c>
      <c r="I81" s="21">
        <v>8</v>
      </c>
      <c r="J81" s="21">
        <v>10</v>
      </c>
      <c r="K81" s="21">
        <v>10</v>
      </c>
      <c r="L81" s="21">
        <v>10</v>
      </c>
      <c r="M81" s="21">
        <v>10</v>
      </c>
      <c r="N81" s="21">
        <v>10</v>
      </c>
      <c r="O81" s="21">
        <v>10</v>
      </c>
      <c r="P81" s="21">
        <v>10</v>
      </c>
      <c r="Q81" s="21">
        <v>10</v>
      </c>
      <c r="R81" s="21">
        <v>15</v>
      </c>
      <c r="S81" s="22">
        <f t="shared" si="5"/>
        <v>150</v>
      </c>
      <c r="T81" s="22">
        <f t="shared" si="6"/>
        <v>10</v>
      </c>
      <c r="U81" s="22">
        <v>10</v>
      </c>
      <c r="V81" s="23">
        <f t="shared" si="7"/>
        <v>0</v>
      </c>
    </row>
    <row r="82" spans="1:22" ht="15">
      <c r="A82" s="19">
        <v>66</v>
      </c>
      <c r="B82" s="20" t="s">
        <v>87</v>
      </c>
      <c r="C82" s="19" t="s">
        <v>44</v>
      </c>
      <c r="D82" s="21">
        <v>500</v>
      </c>
      <c r="E82" s="21">
        <v>300</v>
      </c>
      <c r="F82" s="21">
        <v>300</v>
      </c>
      <c r="G82" s="21">
        <v>350</v>
      </c>
      <c r="H82" s="21">
        <v>500</v>
      </c>
      <c r="I82" s="21">
        <v>360</v>
      </c>
      <c r="J82" s="21">
        <v>400</v>
      </c>
      <c r="K82" s="21">
        <v>400</v>
      </c>
      <c r="L82" s="21">
        <v>470</v>
      </c>
      <c r="M82" s="21">
        <v>350</v>
      </c>
      <c r="N82" s="21">
        <v>400</v>
      </c>
      <c r="O82" s="21">
        <v>557</v>
      </c>
      <c r="P82" s="21">
        <v>500</v>
      </c>
      <c r="Q82" s="21">
        <v>430</v>
      </c>
      <c r="R82" s="21">
        <v>500</v>
      </c>
      <c r="S82" s="22">
        <f t="shared" si="5"/>
        <v>6317</v>
      </c>
      <c r="T82" s="22">
        <f t="shared" si="6"/>
        <v>421.1333333333333</v>
      </c>
      <c r="U82" s="22">
        <v>431</v>
      </c>
      <c r="V82" s="23">
        <f t="shared" si="7"/>
        <v>-2.289249806651199</v>
      </c>
    </row>
    <row r="83" spans="1:22" ht="15">
      <c r="A83" s="19">
        <v>67</v>
      </c>
      <c r="B83" s="20" t="s">
        <v>88</v>
      </c>
      <c r="C83" s="19" t="s">
        <v>44</v>
      </c>
      <c r="D83" s="21">
        <v>400</v>
      </c>
      <c r="E83" s="21">
        <v>350</v>
      </c>
      <c r="F83" s="21">
        <v>0</v>
      </c>
      <c r="G83" s="21">
        <v>350</v>
      </c>
      <c r="H83" s="21">
        <v>425</v>
      </c>
      <c r="I83" s="21">
        <v>460</v>
      </c>
      <c r="J83" s="21">
        <v>420</v>
      </c>
      <c r="K83" s="21">
        <v>470</v>
      </c>
      <c r="L83" s="21">
        <v>500</v>
      </c>
      <c r="M83" s="21">
        <v>350</v>
      </c>
      <c r="N83" s="21">
        <v>650</v>
      </c>
      <c r="O83" s="21">
        <v>610</v>
      </c>
      <c r="P83" s="21">
        <v>550</v>
      </c>
      <c r="Q83" s="21">
        <v>530</v>
      </c>
      <c r="R83" s="21">
        <v>650</v>
      </c>
      <c r="S83" s="22">
        <f t="shared" si="5"/>
        <v>6715</v>
      </c>
      <c r="T83" s="22">
        <f>S83/14</f>
        <v>479.64285714285717</v>
      </c>
      <c r="U83" s="22">
        <v>498</v>
      </c>
      <c r="V83" s="23">
        <f t="shared" si="7"/>
        <v>-3.686173264486513</v>
      </c>
    </row>
    <row r="84" spans="1:22" ht="15">
      <c r="A84" s="19">
        <v>68</v>
      </c>
      <c r="B84" s="20" t="s">
        <v>89</v>
      </c>
      <c r="C84" s="19" t="s">
        <v>30</v>
      </c>
      <c r="D84" s="21">
        <v>50</v>
      </c>
      <c r="E84" s="21">
        <v>50</v>
      </c>
      <c r="F84" s="21">
        <v>60</v>
      </c>
      <c r="G84" s="21">
        <v>75</v>
      </c>
      <c r="H84" s="21">
        <v>70</v>
      </c>
      <c r="I84" s="21">
        <v>70</v>
      </c>
      <c r="J84" s="21">
        <v>70</v>
      </c>
      <c r="K84" s="21">
        <v>70</v>
      </c>
      <c r="L84" s="21">
        <v>65</v>
      </c>
      <c r="M84" s="21">
        <v>60</v>
      </c>
      <c r="N84" s="21">
        <v>60</v>
      </c>
      <c r="O84" s="21">
        <v>75</v>
      </c>
      <c r="P84" s="21">
        <v>60</v>
      </c>
      <c r="Q84" s="21">
        <v>70</v>
      </c>
      <c r="R84" s="21">
        <v>75</v>
      </c>
      <c r="S84" s="22">
        <f t="shared" si="5"/>
        <v>980</v>
      </c>
      <c r="T84" s="22">
        <f t="shared" si="6"/>
        <v>65.33333333333333</v>
      </c>
      <c r="U84" s="22">
        <v>64</v>
      </c>
      <c r="V84" s="23">
        <f t="shared" si="7"/>
        <v>2.0833333333333286</v>
      </c>
    </row>
    <row r="85" spans="1:22" ht="15">
      <c r="A85" s="19">
        <v>69</v>
      </c>
      <c r="B85" s="20" t="s">
        <v>90</v>
      </c>
      <c r="C85" s="19" t="s">
        <v>38</v>
      </c>
      <c r="D85" s="21">
        <v>25</v>
      </c>
      <c r="E85" s="21">
        <v>20</v>
      </c>
      <c r="F85" s="21">
        <v>20</v>
      </c>
      <c r="G85" s="21">
        <v>0</v>
      </c>
      <c r="H85" s="21">
        <v>25</v>
      </c>
      <c r="I85" s="21">
        <v>20</v>
      </c>
      <c r="J85" s="21">
        <v>0</v>
      </c>
      <c r="K85" s="21">
        <v>0</v>
      </c>
      <c r="L85" s="21">
        <v>25</v>
      </c>
      <c r="M85" s="21">
        <v>30</v>
      </c>
      <c r="N85" s="21">
        <v>25</v>
      </c>
      <c r="O85" s="21">
        <v>25</v>
      </c>
      <c r="P85" s="21">
        <v>25</v>
      </c>
      <c r="Q85" s="21">
        <v>0</v>
      </c>
      <c r="R85" s="21">
        <v>25</v>
      </c>
      <c r="S85" s="22">
        <f t="shared" si="5"/>
        <v>265</v>
      </c>
      <c r="T85" s="22">
        <f>S85/11</f>
        <v>24.09090909090909</v>
      </c>
      <c r="U85" s="22">
        <v>21</v>
      </c>
      <c r="V85" s="23">
        <v>14</v>
      </c>
    </row>
    <row r="86" spans="1:22" ht="15">
      <c r="A86" s="19">
        <v>70</v>
      </c>
      <c r="B86" s="20" t="s">
        <v>91</v>
      </c>
      <c r="C86" s="19" t="s">
        <v>35</v>
      </c>
      <c r="D86" s="21">
        <v>300</v>
      </c>
      <c r="E86" s="21">
        <v>378</v>
      </c>
      <c r="F86" s="21">
        <v>0</v>
      </c>
      <c r="G86" s="21">
        <v>450</v>
      </c>
      <c r="H86" s="21">
        <v>0</v>
      </c>
      <c r="I86" s="21">
        <v>458</v>
      </c>
      <c r="J86" s="21">
        <v>450</v>
      </c>
      <c r="K86" s="21">
        <v>0</v>
      </c>
      <c r="L86" s="21">
        <v>450</v>
      </c>
      <c r="M86" s="21">
        <v>388</v>
      </c>
      <c r="N86" s="21">
        <v>0</v>
      </c>
      <c r="O86" s="21">
        <v>450</v>
      </c>
      <c r="P86" s="21">
        <v>400</v>
      </c>
      <c r="Q86" s="21">
        <v>400</v>
      </c>
      <c r="R86" s="21">
        <v>450</v>
      </c>
      <c r="S86" s="22">
        <f t="shared" si="5"/>
        <v>4574</v>
      </c>
      <c r="T86" s="22">
        <f>S86/11</f>
        <v>415.8181818181818</v>
      </c>
      <c r="U86" s="22">
        <v>417</v>
      </c>
      <c r="V86" s="23">
        <f t="shared" si="7"/>
        <v>-0.2834096359276259</v>
      </c>
    </row>
    <row r="87" spans="1:22" ht="1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</row>
    <row r="96" spans="1:22" ht="15">
      <c r="A96" s="53" t="s">
        <v>49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</row>
    <row r="97" spans="1:22" ht="1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</row>
    <row r="99" spans="1:22" ht="38.25">
      <c r="A99" s="34" t="s">
        <v>0</v>
      </c>
      <c r="B99" s="9" t="s">
        <v>1</v>
      </c>
      <c r="C99" s="10" t="s">
        <v>2</v>
      </c>
      <c r="D99" s="8" t="s">
        <v>3</v>
      </c>
      <c r="E99" s="8" t="s">
        <v>4</v>
      </c>
      <c r="F99" s="8" t="s">
        <v>5</v>
      </c>
      <c r="G99" s="8" t="s">
        <v>6</v>
      </c>
      <c r="H99" s="8" t="s">
        <v>7</v>
      </c>
      <c r="I99" s="8" t="s">
        <v>8</v>
      </c>
      <c r="J99" s="8" t="s">
        <v>9</v>
      </c>
      <c r="K99" s="8" t="s">
        <v>10</v>
      </c>
      <c r="L99" s="8" t="s">
        <v>11</v>
      </c>
      <c r="M99" s="10" t="s">
        <v>12</v>
      </c>
      <c r="N99" s="8" t="s">
        <v>13</v>
      </c>
      <c r="O99" s="8" t="s">
        <v>14</v>
      </c>
      <c r="P99" s="8" t="s">
        <v>15</v>
      </c>
      <c r="Q99" s="8" t="s">
        <v>16</v>
      </c>
      <c r="R99" s="8" t="s">
        <v>17</v>
      </c>
      <c r="S99" s="11" t="s">
        <v>18</v>
      </c>
      <c r="T99" s="11" t="s">
        <v>72</v>
      </c>
      <c r="U99" s="11" t="s">
        <v>51</v>
      </c>
      <c r="V99" s="11" t="s">
        <v>21</v>
      </c>
    </row>
    <row r="100" spans="1:22" ht="15">
      <c r="A100" s="29">
        <v>71</v>
      </c>
      <c r="B100" s="30" t="s">
        <v>92</v>
      </c>
      <c r="C100" s="29" t="s">
        <v>61</v>
      </c>
      <c r="D100" s="21">
        <v>700</v>
      </c>
      <c r="E100" s="21">
        <v>700</v>
      </c>
      <c r="F100" s="21">
        <v>750</v>
      </c>
      <c r="G100" s="21">
        <v>0</v>
      </c>
      <c r="H100" s="21">
        <v>800</v>
      </c>
      <c r="I100" s="21">
        <v>750</v>
      </c>
      <c r="J100" s="21">
        <v>650</v>
      </c>
      <c r="K100" s="21">
        <v>600</v>
      </c>
      <c r="L100" s="21">
        <v>550</v>
      </c>
      <c r="M100" s="21">
        <v>689</v>
      </c>
      <c r="N100" s="21">
        <v>550</v>
      </c>
      <c r="O100" s="21">
        <v>750</v>
      </c>
      <c r="P100" s="21">
        <v>750</v>
      </c>
      <c r="Q100" s="21">
        <v>750</v>
      </c>
      <c r="R100" s="21">
        <v>750</v>
      </c>
      <c r="S100" s="22">
        <f>SUM(D100:R100)</f>
        <v>9739</v>
      </c>
      <c r="T100" s="22">
        <f>S100/14</f>
        <v>695.6428571428571</v>
      </c>
      <c r="U100" s="22">
        <v>635</v>
      </c>
      <c r="V100" s="23">
        <f>T100/U100*100-100</f>
        <v>9.550056242969632</v>
      </c>
    </row>
    <row r="101" spans="1:22" ht="15">
      <c r="A101" s="29">
        <v>72</v>
      </c>
      <c r="B101" s="30" t="s">
        <v>93</v>
      </c>
      <c r="C101" s="29" t="s">
        <v>61</v>
      </c>
      <c r="D101" s="21">
        <v>155</v>
      </c>
      <c r="E101" s="21">
        <v>167</v>
      </c>
      <c r="F101" s="21">
        <v>125</v>
      </c>
      <c r="G101" s="21">
        <v>120</v>
      </c>
      <c r="H101" s="21">
        <v>120</v>
      </c>
      <c r="I101" s="21">
        <v>138</v>
      </c>
      <c r="J101" s="21">
        <v>144</v>
      </c>
      <c r="K101" s="21">
        <v>113</v>
      </c>
      <c r="L101" s="21">
        <v>130</v>
      </c>
      <c r="M101" s="21">
        <v>135</v>
      </c>
      <c r="N101" s="21">
        <v>120</v>
      </c>
      <c r="O101" s="21">
        <v>120</v>
      </c>
      <c r="P101" s="21">
        <v>125</v>
      </c>
      <c r="Q101" s="21">
        <v>125</v>
      </c>
      <c r="R101" s="21">
        <v>130</v>
      </c>
      <c r="S101" s="22">
        <f aca="true" t="shared" si="8" ref="S101:S122">SUM(D101:R101)</f>
        <v>1967</v>
      </c>
      <c r="T101" s="22">
        <f>S101/15</f>
        <v>131.13333333333333</v>
      </c>
      <c r="U101" s="22">
        <v>135</v>
      </c>
      <c r="V101" s="23">
        <f aca="true" t="shared" si="9" ref="V101:V120">T101/U101*100-100</f>
        <v>-2.864197530864203</v>
      </c>
    </row>
    <row r="102" spans="1:22" ht="15">
      <c r="A102" s="29">
        <v>73</v>
      </c>
      <c r="B102" s="30" t="s">
        <v>94</v>
      </c>
      <c r="C102" s="29" t="s">
        <v>95</v>
      </c>
      <c r="D102" s="21">
        <v>5</v>
      </c>
      <c r="E102" s="21">
        <v>4</v>
      </c>
      <c r="F102" s="21">
        <v>5</v>
      </c>
      <c r="G102" s="21">
        <v>0</v>
      </c>
      <c r="H102" s="21">
        <v>5</v>
      </c>
      <c r="I102" s="21">
        <v>3</v>
      </c>
      <c r="J102" s="21">
        <v>2</v>
      </c>
      <c r="K102" s="21">
        <v>2</v>
      </c>
      <c r="L102" s="21">
        <v>5</v>
      </c>
      <c r="M102" s="21">
        <v>2</v>
      </c>
      <c r="N102" s="21">
        <v>2</v>
      </c>
      <c r="O102" s="21">
        <v>2</v>
      </c>
      <c r="P102" s="21">
        <v>3</v>
      </c>
      <c r="Q102" s="21">
        <v>3</v>
      </c>
      <c r="R102" s="21">
        <v>4</v>
      </c>
      <c r="S102" s="22">
        <f t="shared" si="8"/>
        <v>47</v>
      </c>
      <c r="T102" s="22">
        <f>S102/14</f>
        <v>3.357142857142857</v>
      </c>
      <c r="U102" s="22">
        <v>2</v>
      </c>
      <c r="V102" s="23">
        <v>50</v>
      </c>
    </row>
    <row r="103" spans="1:22" ht="15">
      <c r="A103" s="29">
        <v>74</v>
      </c>
      <c r="B103" s="30" t="s">
        <v>96</v>
      </c>
      <c r="C103" s="29" t="s">
        <v>61</v>
      </c>
      <c r="D103" s="21">
        <v>60</v>
      </c>
      <c r="E103" s="21">
        <v>50</v>
      </c>
      <c r="F103" s="21">
        <v>35</v>
      </c>
      <c r="G103" s="21">
        <v>50</v>
      </c>
      <c r="H103" s="21">
        <v>50</v>
      </c>
      <c r="I103" s="21">
        <v>40</v>
      </c>
      <c r="J103" s="21">
        <v>30</v>
      </c>
      <c r="K103" s="21">
        <v>30</v>
      </c>
      <c r="L103" s="21">
        <v>40</v>
      </c>
      <c r="M103" s="21">
        <v>30</v>
      </c>
      <c r="N103" s="21">
        <v>35</v>
      </c>
      <c r="O103" s="21">
        <v>25</v>
      </c>
      <c r="P103" s="21">
        <v>25</v>
      </c>
      <c r="Q103" s="21">
        <v>25</v>
      </c>
      <c r="R103" s="21">
        <v>35</v>
      </c>
      <c r="S103" s="22">
        <f t="shared" si="8"/>
        <v>560</v>
      </c>
      <c r="T103" s="22">
        <f>S103/15</f>
        <v>37.333333333333336</v>
      </c>
      <c r="U103" s="22">
        <v>32</v>
      </c>
      <c r="V103" s="23">
        <v>16</v>
      </c>
    </row>
    <row r="104" spans="1:22" ht="15">
      <c r="A104" s="29">
        <v>75</v>
      </c>
      <c r="B104" s="30" t="s">
        <v>97</v>
      </c>
      <c r="C104" s="29" t="s">
        <v>30</v>
      </c>
      <c r="D104" s="21">
        <v>3</v>
      </c>
      <c r="E104" s="21">
        <v>3</v>
      </c>
      <c r="F104" s="21">
        <v>3</v>
      </c>
      <c r="G104" s="21">
        <v>3</v>
      </c>
      <c r="H104" s="21">
        <v>3</v>
      </c>
      <c r="I104" s="21">
        <v>2</v>
      </c>
      <c r="J104" s="21">
        <v>2</v>
      </c>
      <c r="K104" s="21">
        <v>2</v>
      </c>
      <c r="L104" s="21">
        <v>2</v>
      </c>
      <c r="M104" s="21">
        <v>3</v>
      </c>
      <c r="N104" s="21">
        <v>3</v>
      </c>
      <c r="O104" s="21">
        <v>2</v>
      </c>
      <c r="P104" s="21">
        <v>2</v>
      </c>
      <c r="Q104" s="21">
        <v>2</v>
      </c>
      <c r="R104" s="21">
        <v>3</v>
      </c>
      <c r="S104" s="22">
        <f t="shared" si="8"/>
        <v>38</v>
      </c>
      <c r="T104" s="22">
        <f>S104/15</f>
        <v>2.533333333333333</v>
      </c>
      <c r="U104" s="22">
        <v>3</v>
      </c>
      <c r="V104" s="23">
        <v>0</v>
      </c>
    </row>
    <row r="105" spans="1:22" ht="15">
      <c r="A105" s="29">
        <v>76</v>
      </c>
      <c r="B105" s="30" t="s">
        <v>98</v>
      </c>
      <c r="C105" s="29" t="s">
        <v>81</v>
      </c>
      <c r="D105" s="21">
        <v>3</v>
      </c>
      <c r="E105" s="21">
        <v>3</v>
      </c>
      <c r="F105" s="21">
        <v>3</v>
      </c>
      <c r="G105" s="21">
        <v>3</v>
      </c>
      <c r="H105" s="21">
        <v>3</v>
      </c>
      <c r="I105" s="21">
        <v>3</v>
      </c>
      <c r="J105" s="21">
        <v>2</v>
      </c>
      <c r="K105" s="21">
        <v>2</v>
      </c>
      <c r="L105" s="21">
        <v>2</v>
      </c>
      <c r="M105" s="21">
        <v>2</v>
      </c>
      <c r="N105" s="21">
        <v>2</v>
      </c>
      <c r="O105" s="21">
        <v>2</v>
      </c>
      <c r="P105" s="21">
        <v>2</v>
      </c>
      <c r="Q105" s="21">
        <v>2</v>
      </c>
      <c r="R105" s="21">
        <v>3</v>
      </c>
      <c r="S105" s="22">
        <f t="shared" si="8"/>
        <v>37</v>
      </c>
      <c r="T105" s="22">
        <f>S105/15</f>
        <v>2.466666666666667</v>
      </c>
      <c r="U105" s="22">
        <v>3</v>
      </c>
      <c r="V105" s="23">
        <v>-33</v>
      </c>
    </row>
    <row r="106" spans="1:22" ht="18" customHeight="1">
      <c r="A106" s="29">
        <v>77</v>
      </c>
      <c r="B106" s="36" t="s">
        <v>99</v>
      </c>
      <c r="C106" s="31" t="s">
        <v>30</v>
      </c>
      <c r="D106" s="21">
        <v>2</v>
      </c>
      <c r="E106" s="21">
        <v>1</v>
      </c>
      <c r="F106" s="21">
        <v>2</v>
      </c>
      <c r="G106" s="21">
        <v>2</v>
      </c>
      <c r="H106" s="21">
        <v>1</v>
      </c>
      <c r="I106" s="21">
        <v>1</v>
      </c>
      <c r="J106" s="21">
        <v>1</v>
      </c>
      <c r="K106" s="21">
        <v>1</v>
      </c>
      <c r="L106" s="21">
        <v>1</v>
      </c>
      <c r="M106" s="21">
        <v>1</v>
      </c>
      <c r="N106" s="21">
        <v>1</v>
      </c>
      <c r="O106" s="21">
        <v>1</v>
      </c>
      <c r="P106" s="21">
        <v>2</v>
      </c>
      <c r="Q106" s="21">
        <v>2</v>
      </c>
      <c r="R106" s="21">
        <v>2</v>
      </c>
      <c r="S106" s="22">
        <f t="shared" si="8"/>
        <v>21</v>
      </c>
      <c r="T106" s="22">
        <f>S106/14</f>
        <v>1.5</v>
      </c>
      <c r="U106" s="22">
        <v>1</v>
      </c>
      <c r="V106" s="23">
        <v>0</v>
      </c>
    </row>
    <row r="107" spans="1:22" ht="15">
      <c r="A107" s="29">
        <v>78</v>
      </c>
      <c r="B107" s="30" t="s">
        <v>100</v>
      </c>
      <c r="C107" s="29" t="s">
        <v>30</v>
      </c>
      <c r="D107" s="21">
        <v>2</v>
      </c>
      <c r="E107" s="21">
        <v>2</v>
      </c>
      <c r="F107" s="21">
        <v>2</v>
      </c>
      <c r="G107" s="21">
        <v>2</v>
      </c>
      <c r="H107" s="21">
        <v>2</v>
      </c>
      <c r="I107" s="21">
        <v>1</v>
      </c>
      <c r="J107" s="21">
        <v>1</v>
      </c>
      <c r="K107" s="21">
        <v>1</v>
      </c>
      <c r="L107" s="21">
        <v>1</v>
      </c>
      <c r="M107" s="21">
        <v>2</v>
      </c>
      <c r="N107" s="21">
        <v>1</v>
      </c>
      <c r="O107" s="21">
        <v>1</v>
      </c>
      <c r="P107" s="21">
        <v>2</v>
      </c>
      <c r="Q107" s="21">
        <v>2</v>
      </c>
      <c r="R107" s="21">
        <v>2</v>
      </c>
      <c r="S107" s="22">
        <f t="shared" si="8"/>
        <v>24</v>
      </c>
      <c r="T107" s="22">
        <f>S107/15</f>
        <v>1.6</v>
      </c>
      <c r="U107" s="22">
        <v>2</v>
      </c>
      <c r="V107" s="23">
        <v>0</v>
      </c>
    </row>
    <row r="108" spans="1:22" ht="15">
      <c r="A108" s="29">
        <v>79</v>
      </c>
      <c r="B108" s="30" t="s">
        <v>101</v>
      </c>
      <c r="C108" s="29" t="s">
        <v>61</v>
      </c>
      <c r="D108" s="21">
        <v>50</v>
      </c>
      <c r="E108" s="21">
        <v>60</v>
      </c>
      <c r="F108" s="21">
        <v>50</v>
      </c>
      <c r="G108" s="21">
        <v>60</v>
      </c>
      <c r="H108" s="21">
        <v>50</v>
      </c>
      <c r="I108" s="21">
        <v>45</v>
      </c>
      <c r="J108" s="21">
        <v>0</v>
      </c>
      <c r="K108" s="21">
        <v>40</v>
      </c>
      <c r="L108" s="21">
        <v>50</v>
      </c>
      <c r="M108" s="21">
        <v>50</v>
      </c>
      <c r="N108" s="21">
        <v>50</v>
      </c>
      <c r="O108" s="21">
        <v>40</v>
      </c>
      <c r="P108" s="21">
        <v>50</v>
      </c>
      <c r="Q108" s="21">
        <v>50</v>
      </c>
      <c r="R108" s="21">
        <v>50</v>
      </c>
      <c r="S108" s="22">
        <f t="shared" si="8"/>
        <v>695</v>
      </c>
      <c r="T108" s="22">
        <f>S108/14</f>
        <v>49.642857142857146</v>
      </c>
      <c r="U108" s="22">
        <v>48</v>
      </c>
      <c r="V108" s="23">
        <v>4</v>
      </c>
    </row>
    <row r="109" spans="1:22" ht="15">
      <c r="A109" s="29">
        <v>80</v>
      </c>
      <c r="B109" s="30" t="s">
        <v>102</v>
      </c>
      <c r="C109" s="29" t="s">
        <v>61</v>
      </c>
      <c r="D109" s="21">
        <v>5</v>
      </c>
      <c r="E109" s="21">
        <v>5</v>
      </c>
      <c r="F109" s="21">
        <v>5</v>
      </c>
      <c r="G109" s="21">
        <v>5</v>
      </c>
      <c r="H109" s="21">
        <v>5</v>
      </c>
      <c r="I109" s="21">
        <v>5</v>
      </c>
      <c r="J109" s="21">
        <v>5</v>
      </c>
      <c r="K109" s="21">
        <v>5</v>
      </c>
      <c r="L109" s="21">
        <v>5</v>
      </c>
      <c r="M109" s="21">
        <v>5</v>
      </c>
      <c r="N109" s="21">
        <v>5</v>
      </c>
      <c r="O109" s="21">
        <v>5</v>
      </c>
      <c r="P109" s="21">
        <v>5</v>
      </c>
      <c r="Q109" s="21">
        <v>5</v>
      </c>
      <c r="R109" s="21">
        <v>5</v>
      </c>
      <c r="S109" s="22">
        <f t="shared" si="8"/>
        <v>75</v>
      </c>
      <c r="T109" s="22">
        <f>S109/15</f>
        <v>5</v>
      </c>
      <c r="U109" s="22">
        <v>5</v>
      </c>
      <c r="V109" s="23">
        <f t="shared" si="9"/>
        <v>0</v>
      </c>
    </row>
    <row r="110" spans="1:22" ht="15">
      <c r="A110" s="29">
        <v>81</v>
      </c>
      <c r="B110" s="30" t="s">
        <v>103</v>
      </c>
      <c r="C110" s="29" t="s">
        <v>61</v>
      </c>
      <c r="D110" s="21">
        <v>5</v>
      </c>
      <c r="E110" s="21">
        <v>4</v>
      </c>
      <c r="F110" s="21">
        <v>5</v>
      </c>
      <c r="G110" s="21">
        <v>0</v>
      </c>
      <c r="H110" s="21">
        <v>4</v>
      </c>
      <c r="I110" s="21">
        <v>4</v>
      </c>
      <c r="J110" s="21">
        <v>5</v>
      </c>
      <c r="K110" s="21">
        <v>3</v>
      </c>
      <c r="L110" s="21">
        <v>3</v>
      </c>
      <c r="M110" s="21">
        <v>4</v>
      </c>
      <c r="N110" s="21">
        <v>3</v>
      </c>
      <c r="O110" s="21">
        <v>3</v>
      </c>
      <c r="P110" s="21">
        <v>5</v>
      </c>
      <c r="Q110" s="21">
        <v>4</v>
      </c>
      <c r="R110" s="21">
        <v>4</v>
      </c>
      <c r="S110" s="22">
        <f t="shared" si="8"/>
        <v>56</v>
      </c>
      <c r="T110" s="22">
        <f>S110/14</f>
        <v>4</v>
      </c>
      <c r="U110" s="22">
        <v>4</v>
      </c>
      <c r="V110" s="23">
        <f t="shared" si="9"/>
        <v>0</v>
      </c>
    </row>
    <row r="111" spans="1:22" ht="15">
      <c r="A111" s="29">
        <v>82</v>
      </c>
      <c r="B111" s="30" t="s">
        <v>104</v>
      </c>
      <c r="C111" s="29" t="s">
        <v>61</v>
      </c>
      <c r="D111" s="21">
        <v>250</v>
      </c>
      <c r="E111" s="21">
        <v>300</v>
      </c>
      <c r="F111" s="21">
        <v>400</v>
      </c>
      <c r="G111" s="21">
        <v>450</v>
      </c>
      <c r="H111" s="21">
        <v>458</v>
      </c>
      <c r="I111" s="21">
        <v>350</v>
      </c>
      <c r="J111" s="21">
        <v>300</v>
      </c>
      <c r="K111" s="21">
        <v>240</v>
      </c>
      <c r="L111" s="21">
        <v>250</v>
      </c>
      <c r="M111" s="21">
        <v>489</v>
      </c>
      <c r="N111" s="21">
        <v>467</v>
      </c>
      <c r="O111" s="21">
        <v>300</v>
      </c>
      <c r="P111" s="21">
        <v>400</v>
      </c>
      <c r="Q111" s="21">
        <v>400</v>
      </c>
      <c r="R111" s="21">
        <v>380</v>
      </c>
      <c r="S111" s="22">
        <f t="shared" si="8"/>
        <v>5434</v>
      </c>
      <c r="T111" s="22">
        <f>S111/15</f>
        <v>362.26666666666665</v>
      </c>
      <c r="U111" s="22">
        <v>369</v>
      </c>
      <c r="V111" s="23">
        <f t="shared" si="9"/>
        <v>-1.8247515808491528</v>
      </c>
    </row>
    <row r="112" spans="1:22" ht="15">
      <c r="A112" s="29">
        <v>83</v>
      </c>
      <c r="B112" s="30" t="s">
        <v>105</v>
      </c>
      <c r="C112" s="29" t="s">
        <v>61</v>
      </c>
      <c r="D112" s="21">
        <v>150</v>
      </c>
      <c r="E112" s="21">
        <v>150</v>
      </c>
      <c r="F112" s="21">
        <v>160</v>
      </c>
      <c r="G112" s="21">
        <v>180</v>
      </c>
      <c r="H112" s="21">
        <v>170</v>
      </c>
      <c r="I112" s="21">
        <v>140</v>
      </c>
      <c r="J112" s="21">
        <v>0</v>
      </c>
      <c r="K112" s="21">
        <v>150</v>
      </c>
      <c r="L112" s="21">
        <v>147</v>
      </c>
      <c r="M112" s="21">
        <v>100</v>
      </c>
      <c r="N112" s="21">
        <v>150</v>
      </c>
      <c r="O112" s="21">
        <v>160</v>
      </c>
      <c r="P112" s="21">
        <v>140</v>
      </c>
      <c r="Q112" s="21">
        <v>140</v>
      </c>
      <c r="R112" s="21">
        <v>158</v>
      </c>
      <c r="S112" s="22">
        <f t="shared" si="8"/>
        <v>2095</v>
      </c>
      <c r="T112" s="22">
        <f>S112/14</f>
        <v>149.64285714285714</v>
      </c>
      <c r="U112" s="22">
        <v>138</v>
      </c>
      <c r="V112" s="23">
        <v>9</v>
      </c>
    </row>
    <row r="113" spans="1:22" ht="15">
      <c r="A113" s="29">
        <v>84</v>
      </c>
      <c r="B113" s="30" t="s">
        <v>106</v>
      </c>
      <c r="C113" s="29" t="s">
        <v>61</v>
      </c>
      <c r="D113" s="21">
        <v>5</v>
      </c>
      <c r="E113" s="21">
        <v>6</v>
      </c>
      <c r="F113" s="21">
        <v>5</v>
      </c>
      <c r="G113" s="21">
        <v>5</v>
      </c>
      <c r="H113" s="21">
        <v>8</v>
      </c>
      <c r="I113" s="21">
        <v>8</v>
      </c>
      <c r="J113" s="21">
        <v>6</v>
      </c>
      <c r="K113" s="21">
        <v>5</v>
      </c>
      <c r="L113" s="21">
        <v>5</v>
      </c>
      <c r="M113" s="21">
        <v>6</v>
      </c>
      <c r="N113" s="21">
        <v>5</v>
      </c>
      <c r="O113" s="21">
        <v>5</v>
      </c>
      <c r="P113" s="21">
        <v>5</v>
      </c>
      <c r="Q113" s="21">
        <v>6</v>
      </c>
      <c r="R113" s="21">
        <v>8</v>
      </c>
      <c r="S113" s="22">
        <f t="shared" si="8"/>
        <v>88</v>
      </c>
      <c r="T113" s="22">
        <f>S113/15</f>
        <v>5.866666666666666</v>
      </c>
      <c r="U113" s="22">
        <v>6</v>
      </c>
      <c r="V113" s="23">
        <v>0</v>
      </c>
    </row>
    <row r="114" spans="1:22" ht="16.5" customHeight="1">
      <c r="A114" s="29">
        <v>86</v>
      </c>
      <c r="B114" s="35" t="s">
        <v>107</v>
      </c>
      <c r="C114" s="29" t="s">
        <v>30</v>
      </c>
      <c r="D114" s="21">
        <v>4</v>
      </c>
      <c r="E114" s="21">
        <v>3</v>
      </c>
      <c r="F114" s="21">
        <v>2</v>
      </c>
      <c r="G114" s="21">
        <v>2</v>
      </c>
      <c r="H114" s="21">
        <v>5</v>
      </c>
      <c r="I114" s="21">
        <v>4</v>
      </c>
      <c r="J114" s="21">
        <v>2</v>
      </c>
      <c r="K114" s="21">
        <v>3</v>
      </c>
      <c r="L114" s="21">
        <v>4</v>
      </c>
      <c r="M114" s="21">
        <v>4</v>
      </c>
      <c r="N114" s="21">
        <v>3</v>
      </c>
      <c r="O114" s="21">
        <v>3</v>
      </c>
      <c r="P114" s="21">
        <v>4</v>
      </c>
      <c r="Q114" s="21">
        <v>4</v>
      </c>
      <c r="R114" s="21">
        <v>5</v>
      </c>
      <c r="S114" s="22">
        <f t="shared" si="8"/>
        <v>52</v>
      </c>
      <c r="T114" s="22">
        <f>S114/15</f>
        <v>3.466666666666667</v>
      </c>
      <c r="U114" s="22">
        <v>3</v>
      </c>
      <c r="V114" s="23">
        <v>0</v>
      </c>
    </row>
    <row r="115" spans="1:22" ht="15">
      <c r="A115" s="29">
        <v>87</v>
      </c>
      <c r="B115" s="30" t="s">
        <v>108</v>
      </c>
      <c r="C115" s="29" t="s">
        <v>30</v>
      </c>
      <c r="D115" s="21">
        <v>0</v>
      </c>
      <c r="E115" s="21">
        <v>8</v>
      </c>
      <c r="F115" s="21">
        <v>0</v>
      </c>
      <c r="G115" s="21">
        <v>0</v>
      </c>
      <c r="H115" s="21">
        <v>9</v>
      </c>
      <c r="I115" s="21">
        <v>0</v>
      </c>
      <c r="J115" s="21">
        <v>0</v>
      </c>
      <c r="K115" s="21">
        <v>0</v>
      </c>
      <c r="L115" s="21">
        <v>0</v>
      </c>
      <c r="M115" s="21">
        <v>8</v>
      </c>
      <c r="N115" s="21">
        <v>8</v>
      </c>
      <c r="O115" s="21">
        <v>0</v>
      </c>
      <c r="P115" s="21">
        <v>0</v>
      </c>
      <c r="Q115" s="21">
        <v>8</v>
      </c>
      <c r="R115" s="21">
        <v>0</v>
      </c>
      <c r="S115" s="22">
        <f t="shared" si="8"/>
        <v>41</v>
      </c>
      <c r="T115" s="22">
        <f>S115/4</f>
        <v>10.25</v>
      </c>
      <c r="U115" s="22">
        <v>8</v>
      </c>
      <c r="V115" s="23">
        <v>25</v>
      </c>
    </row>
    <row r="116" spans="1:22" ht="15">
      <c r="A116" s="29">
        <v>88</v>
      </c>
      <c r="B116" s="30" t="s">
        <v>109</v>
      </c>
      <c r="C116" s="29" t="s">
        <v>30</v>
      </c>
      <c r="D116" s="21">
        <v>0</v>
      </c>
      <c r="E116" s="21">
        <v>10</v>
      </c>
      <c r="F116" s="21">
        <v>10</v>
      </c>
      <c r="G116" s="21">
        <v>0</v>
      </c>
      <c r="H116" s="21">
        <v>15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15</v>
      </c>
      <c r="R116" s="21">
        <v>0</v>
      </c>
      <c r="S116" s="22">
        <f t="shared" si="8"/>
        <v>50</v>
      </c>
      <c r="T116" s="22">
        <f>S116/4</f>
        <v>12.5</v>
      </c>
      <c r="U116" s="22">
        <v>13</v>
      </c>
      <c r="V116" s="23">
        <v>0</v>
      </c>
    </row>
    <row r="117" spans="1:22" ht="15">
      <c r="A117" s="29">
        <v>89</v>
      </c>
      <c r="B117" s="30" t="s">
        <v>110</v>
      </c>
      <c r="C117" s="29" t="s">
        <v>30</v>
      </c>
      <c r="D117" s="21">
        <v>7</v>
      </c>
      <c r="E117" s="21">
        <v>6</v>
      </c>
      <c r="F117" s="21">
        <v>6</v>
      </c>
      <c r="G117" s="21">
        <v>6</v>
      </c>
      <c r="H117" s="21">
        <v>5</v>
      </c>
      <c r="I117" s="21">
        <v>6</v>
      </c>
      <c r="J117" s="21">
        <v>6</v>
      </c>
      <c r="K117" s="21">
        <v>4</v>
      </c>
      <c r="L117" s="21">
        <v>3</v>
      </c>
      <c r="M117" s="21">
        <v>3</v>
      </c>
      <c r="N117" s="21">
        <v>6</v>
      </c>
      <c r="O117" s="21">
        <v>5</v>
      </c>
      <c r="P117" s="21">
        <v>4</v>
      </c>
      <c r="Q117" s="21">
        <v>5</v>
      </c>
      <c r="R117" s="21">
        <v>4</v>
      </c>
      <c r="S117" s="22">
        <f t="shared" si="8"/>
        <v>76</v>
      </c>
      <c r="T117" s="22">
        <f>S117/15</f>
        <v>5.066666666666666</v>
      </c>
      <c r="U117" s="22">
        <v>5</v>
      </c>
      <c r="V117" s="23">
        <v>0</v>
      </c>
    </row>
    <row r="118" spans="1:22" ht="15">
      <c r="A118" s="29">
        <v>90</v>
      </c>
      <c r="B118" s="30" t="s">
        <v>111</v>
      </c>
      <c r="C118" s="29" t="s">
        <v>61</v>
      </c>
      <c r="D118" s="21">
        <v>5</v>
      </c>
      <c r="E118" s="21">
        <v>5</v>
      </c>
      <c r="F118" s="21">
        <v>4</v>
      </c>
      <c r="G118" s="21">
        <v>4</v>
      </c>
      <c r="H118" s="21">
        <v>5</v>
      </c>
      <c r="I118" s="21">
        <v>6</v>
      </c>
      <c r="J118" s="21">
        <v>4</v>
      </c>
      <c r="K118" s="21">
        <v>4</v>
      </c>
      <c r="L118" s="21">
        <v>4</v>
      </c>
      <c r="M118" s="21">
        <v>4</v>
      </c>
      <c r="N118" s="21">
        <v>4</v>
      </c>
      <c r="O118" s="21">
        <v>5</v>
      </c>
      <c r="P118" s="21">
        <v>4</v>
      </c>
      <c r="Q118" s="21">
        <v>4</v>
      </c>
      <c r="R118" s="21">
        <v>5</v>
      </c>
      <c r="S118" s="22">
        <f t="shared" si="8"/>
        <v>67</v>
      </c>
      <c r="T118" s="22">
        <f>S118/14</f>
        <v>4.785714285714286</v>
      </c>
      <c r="U118" s="22">
        <v>5</v>
      </c>
      <c r="V118" s="23">
        <v>0</v>
      </c>
    </row>
    <row r="119" spans="1:22" ht="15">
      <c r="A119" s="29">
        <v>91</v>
      </c>
      <c r="B119" s="30" t="s">
        <v>112</v>
      </c>
      <c r="C119" s="29" t="s">
        <v>61</v>
      </c>
      <c r="D119" s="21">
        <v>58</v>
      </c>
      <c r="E119" s="21">
        <v>60</v>
      </c>
      <c r="F119" s="21">
        <v>40</v>
      </c>
      <c r="G119" s="21">
        <v>60</v>
      </c>
      <c r="H119" s="21">
        <v>48</v>
      </c>
      <c r="I119" s="21">
        <v>45</v>
      </c>
      <c r="J119" s="21">
        <v>50</v>
      </c>
      <c r="K119" s="21">
        <v>55</v>
      </c>
      <c r="L119" s="21">
        <v>35</v>
      </c>
      <c r="M119" s="21">
        <v>40</v>
      </c>
      <c r="N119" s="21">
        <v>40</v>
      </c>
      <c r="O119" s="21">
        <v>50</v>
      </c>
      <c r="P119" s="21">
        <v>50</v>
      </c>
      <c r="Q119" s="21">
        <v>45</v>
      </c>
      <c r="R119" s="21">
        <v>55</v>
      </c>
      <c r="S119" s="22">
        <f t="shared" si="8"/>
        <v>731</v>
      </c>
      <c r="T119" s="22">
        <f>S119/15</f>
        <v>48.733333333333334</v>
      </c>
      <c r="U119" s="22">
        <v>48</v>
      </c>
      <c r="V119" s="23">
        <f t="shared" si="9"/>
        <v>1.5277777777777715</v>
      </c>
    </row>
    <row r="120" spans="1:22" ht="15">
      <c r="A120" s="29">
        <v>92</v>
      </c>
      <c r="B120" s="30" t="s">
        <v>113</v>
      </c>
      <c r="C120" s="29" t="s">
        <v>61</v>
      </c>
      <c r="D120" s="21">
        <v>200</v>
      </c>
      <c r="E120" s="21">
        <v>198</v>
      </c>
      <c r="F120" s="21">
        <v>170</v>
      </c>
      <c r="G120" s="21">
        <v>160</v>
      </c>
      <c r="H120" s="21">
        <v>177</v>
      </c>
      <c r="I120" s="21">
        <v>150</v>
      </c>
      <c r="J120" s="21">
        <v>170</v>
      </c>
      <c r="K120" s="21">
        <v>130</v>
      </c>
      <c r="L120" s="21">
        <v>170</v>
      </c>
      <c r="M120" s="21">
        <v>130</v>
      </c>
      <c r="N120" s="21">
        <v>120</v>
      </c>
      <c r="O120" s="21">
        <v>140</v>
      </c>
      <c r="P120" s="21">
        <v>150</v>
      </c>
      <c r="Q120" s="21">
        <v>145</v>
      </c>
      <c r="R120" s="21">
        <v>160</v>
      </c>
      <c r="S120" s="22">
        <f t="shared" si="8"/>
        <v>2370</v>
      </c>
      <c r="T120" s="22">
        <f>S120/15</f>
        <v>158</v>
      </c>
      <c r="U120" s="22">
        <v>154</v>
      </c>
      <c r="V120" s="23">
        <f t="shared" si="9"/>
        <v>2.597402597402592</v>
      </c>
    </row>
    <row r="121" spans="1:22" ht="15">
      <c r="A121" s="29">
        <v>93</v>
      </c>
      <c r="B121" s="30" t="s">
        <v>114</v>
      </c>
      <c r="C121" s="29" t="s">
        <v>61</v>
      </c>
      <c r="D121" s="21">
        <v>35</v>
      </c>
      <c r="E121" s="21">
        <v>25</v>
      </c>
      <c r="F121" s="21">
        <v>25</v>
      </c>
      <c r="G121" s="21">
        <v>25</v>
      </c>
      <c r="H121" s="21">
        <v>35</v>
      </c>
      <c r="I121" s="21">
        <v>37</v>
      </c>
      <c r="J121" s="21">
        <v>35</v>
      </c>
      <c r="K121" s="21">
        <v>20</v>
      </c>
      <c r="L121" s="21">
        <v>20</v>
      </c>
      <c r="M121" s="21">
        <v>25</v>
      </c>
      <c r="N121" s="21">
        <v>20</v>
      </c>
      <c r="O121" s="21">
        <v>25</v>
      </c>
      <c r="P121" s="21">
        <v>45</v>
      </c>
      <c r="Q121" s="21">
        <v>45</v>
      </c>
      <c r="R121" s="21">
        <v>45</v>
      </c>
      <c r="S121" s="32">
        <f t="shared" si="8"/>
        <v>462</v>
      </c>
      <c r="T121" s="22">
        <f>S121/15</f>
        <v>30.8</v>
      </c>
      <c r="U121" s="22">
        <v>31</v>
      </c>
      <c r="V121" s="23">
        <v>0</v>
      </c>
    </row>
    <row r="122" spans="1:22" ht="15">
      <c r="A122" s="29">
        <v>94</v>
      </c>
      <c r="B122" s="30" t="s">
        <v>115</v>
      </c>
      <c r="C122" s="29" t="s">
        <v>61</v>
      </c>
      <c r="D122" s="21">
        <v>25</v>
      </c>
      <c r="E122" s="21">
        <v>20</v>
      </c>
      <c r="F122" s="21">
        <v>20</v>
      </c>
      <c r="G122" s="21">
        <v>25</v>
      </c>
      <c r="H122" s="21">
        <v>25</v>
      </c>
      <c r="I122" s="21">
        <v>25</v>
      </c>
      <c r="J122" s="21">
        <v>20</v>
      </c>
      <c r="K122" s="21">
        <v>20</v>
      </c>
      <c r="L122" s="21">
        <v>20</v>
      </c>
      <c r="M122" s="21">
        <v>15</v>
      </c>
      <c r="N122" s="21">
        <v>20</v>
      </c>
      <c r="O122" s="21">
        <v>15</v>
      </c>
      <c r="P122" s="21">
        <v>15</v>
      </c>
      <c r="Q122" s="21">
        <v>15</v>
      </c>
      <c r="R122" s="21">
        <v>15</v>
      </c>
      <c r="S122" s="33">
        <f t="shared" si="8"/>
        <v>295</v>
      </c>
      <c r="T122" s="22">
        <f>S122/15</f>
        <v>19.666666666666668</v>
      </c>
      <c r="U122" s="22">
        <v>16</v>
      </c>
      <c r="V122" s="23">
        <v>25</v>
      </c>
    </row>
    <row r="123" spans="1:22" ht="2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9" spans="1:22" ht="15">
      <c r="A129" s="53" t="s">
        <v>49</v>
      </c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</row>
    <row r="130" spans="1:22" ht="1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</row>
    <row r="132" spans="1:22" ht="1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</row>
    <row r="133" spans="1:22" ht="35.25" customHeight="1">
      <c r="A133" s="8" t="s">
        <v>0</v>
      </c>
      <c r="B133" s="9" t="s">
        <v>1</v>
      </c>
      <c r="C133" s="10" t="s">
        <v>2</v>
      </c>
      <c r="D133" s="8" t="s">
        <v>3</v>
      </c>
      <c r="E133" s="8" t="s">
        <v>4</v>
      </c>
      <c r="F133" s="8" t="s">
        <v>5</v>
      </c>
      <c r="G133" s="8" t="s">
        <v>6</v>
      </c>
      <c r="H133" s="8" t="s">
        <v>7</v>
      </c>
      <c r="I133" s="8" t="s">
        <v>8</v>
      </c>
      <c r="J133" s="8" t="s">
        <v>9</v>
      </c>
      <c r="K133" s="8" t="s">
        <v>10</v>
      </c>
      <c r="L133" s="8" t="s">
        <v>11</v>
      </c>
      <c r="M133" s="10" t="s">
        <v>12</v>
      </c>
      <c r="N133" s="8" t="s">
        <v>13</v>
      </c>
      <c r="O133" s="8" t="s">
        <v>14</v>
      </c>
      <c r="P133" s="8" t="s">
        <v>15</v>
      </c>
      <c r="Q133" s="8" t="s">
        <v>16</v>
      </c>
      <c r="R133" s="8" t="s">
        <v>17</v>
      </c>
      <c r="S133" s="11" t="s">
        <v>18</v>
      </c>
      <c r="T133" s="11" t="s">
        <v>72</v>
      </c>
      <c r="U133" s="11" t="s">
        <v>51</v>
      </c>
      <c r="V133" s="11" t="s">
        <v>21</v>
      </c>
    </row>
    <row r="134" spans="1:22" ht="15">
      <c r="A134" s="29">
        <v>95</v>
      </c>
      <c r="B134" s="20" t="s">
        <v>116</v>
      </c>
      <c r="C134" s="29" t="s">
        <v>61</v>
      </c>
      <c r="D134" s="21">
        <v>15</v>
      </c>
      <c r="E134" s="21">
        <v>15</v>
      </c>
      <c r="F134" s="21">
        <v>10</v>
      </c>
      <c r="G134" s="21">
        <v>15</v>
      </c>
      <c r="H134" s="21">
        <v>15</v>
      </c>
      <c r="I134" s="21">
        <v>12</v>
      </c>
      <c r="J134" s="21">
        <v>10</v>
      </c>
      <c r="K134" s="21">
        <v>10</v>
      </c>
      <c r="L134" s="21">
        <v>15</v>
      </c>
      <c r="M134" s="21">
        <v>15</v>
      </c>
      <c r="N134" s="21">
        <v>10</v>
      </c>
      <c r="O134" s="21">
        <v>10</v>
      </c>
      <c r="P134" s="21">
        <v>15</v>
      </c>
      <c r="Q134" s="21">
        <v>15</v>
      </c>
      <c r="R134" s="21">
        <v>15</v>
      </c>
      <c r="S134" s="22">
        <f>SUM(D134:R134)</f>
        <v>197</v>
      </c>
      <c r="T134" s="22">
        <f>S134/15</f>
        <v>13.133333333333333</v>
      </c>
      <c r="U134" s="22">
        <v>14</v>
      </c>
      <c r="V134" s="23">
        <v>-7</v>
      </c>
    </row>
    <row r="135" spans="1:22" ht="15">
      <c r="A135" s="29">
        <v>96</v>
      </c>
      <c r="B135" s="20" t="s">
        <v>117</v>
      </c>
      <c r="C135" s="29" t="s">
        <v>35</v>
      </c>
      <c r="D135" s="21">
        <v>156</v>
      </c>
      <c r="E135" s="21">
        <v>102</v>
      </c>
      <c r="F135" s="21">
        <v>110</v>
      </c>
      <c r="G135" s="21">
        <v>127</v>
      </c>
      <c r="H135" s="21">
        <v>145</v>
      </c>
      <c r="I135" s="21">
        <v>133</v>
      </c>
      <c r="J135" s="21">
        <v>120</v>
      </c>
      <c r="K135" s="21">
        <v>110</v>
      </c>
      <c r="L135" s="21">
        <v>133</v>
      </c>
      <c r="M135" s="21">
        <v>113</v>
      </c>
      <c r="N135" s="40">
        <v>107</v>
      </c>
      <c r="O135" s="21">
        <v>125</v>
      </c>
      <c r="P135" s="21">
        <v>156</v>
      </c>
      <c r="Q135" s="21">
        <v>125</v>
      </c>
      <c r="R135" s="21">
        <v>150</v>
      </c>
      <c r="S135" s="22">
        <f>SUM(D135:R135)</f>
        <v>1912</v>
      </c>
      <c r="T135" s="22">
        <f aca="true" t="shared" si="10" ref="T135:T143">S135/15</f>
        <v>127.46666666666667</v>
      </c>
      <c r="U135" s="22">
        <v>128</v>
      </c>
      <c r="V135" s="23">
        <v>-1</v>
      </c>
    </row>
    <row r="136" spans="1:22" ht="15">
      <c r="A136" s="29">
        <v>97</v>
      </c>
      <c r="B136" s="20" t="s">
        <v>118</v>
      </c>
      <c r="C136" s="29" t="s">
        <v>61</v>
      </c>
      <c r="D136" s="21">
        <v>55</v>
      </c>
      <c r="E136" s="21">
        <v>78</v>
      </c>
      <c r="F136" s="21">
        <v>60</v>
      </c>
      <c r="G136" s="21">
        <v>80</v>
      </c>
      <c r="H136" s="21">
        <v>68</v>
      </c>
      <c r="I136" s="21">
        <v>60</v>
      </c>
      <c r="J136" s="21">
        <v>70</v>
      </c>
      <c r="K136" s="21">
        <v>70</v>
      </c>
      <c r="L136" s="21">
        <v>76</v>
      </c>
      <c r="M136" s="21">
        <v>50</v>
      </c>
      <c r="N136" s="21">
        <v>50</v>
      </c>
      <c r="O136" s="21">
        <v>60</v>
      </c>
      <c r="P136" s="21">
        <v>75</v>
      </c>
      <c r="Q136" s="21">
        <v>70</v>
      </c>
      <c r="R136" s="21">
        <v>70</v>
      </c>
      <c r="S136" s="22">
        <f aca="true" t="shared" si="11" ref="S136:S147">SUM(D136:R136)</f>
        <v>992</v>
      </c>
      <c r="T136" s="22">
        <f t="shared" si="10"/>
        <v>66.13333333333334</v>
      </c>
      <c r="U136" s="22">
        <v>66</v>
      </c>
      <c r="V136" s="23">
        <f aca="true" t="shared" si="12" ref="V136:V143">T136/U136*100-100</f>
        <v>0.20202020202020776</v>
      </c>
    </row>
    <row r="137" spans="1:22" ht="15">
      <c r="A137" s="29">
        <v>98</v>
      </c>
      <c r="B137" s="20" t="s">
        <v>119</v>
      </c>
      <c r="C137" s="29" t="s">
        <v>61</v>
      </c>
      <c r="D137" s="21">
        <v>8</v>
      </c>
      <c r="E137" s="21">
        <v>8</v>
      </c>
      <c r="F137" s="21">
        <v>5</v>
      </c>
      <c r="G137" s="21">
        <v>4</v>
      </c>
      <c r="H137" s="21">
        <v>5</v>
      </c>
      <c r="I137" s="21">
        <v>4</v>
      </c>
      <c r="J137" s="21">
        <v>5</v>
      </c>
      <c r="K137" s="21">
        <v>4</v>
      </c>
      <c r="L137" s="21">
        <v>4</v>
      </c>
      <c r="M137" s="21">
        <v>4</v>
      </c>
      <c r="N137" s="21">
        <v>4</v>
      </c>
      <c r="O137" s="21">
        <v>4</v>
      </c>
      <c r="P137" s="21">
        <v>4</v>
      </c>
      <c r="Q137" s="21">
        <v>5</v>
      </c>
      <c r="R137" s="21">
        <v>6</v>
      </c>
      <c r="S137" s="22">
        <f t="shared" si="11"/>
        <v>74</v>
      </c>
      <c r="T137" s="22">
        <f t="shared" si="10"/>
        <v>4.933333333333334</v>
      </c>
      <c r="U137" s="22">
        <v>5</v>
      </c>
      <c r="V137" s="23">
        <v>0</v>
      </c>
    </row>
    <row r="138" spans="1:22" ht="15">
      <c r="A138" s="29">
        <v>99</v>
      </c>
      <c r="B138" s="20" t="s">
        <v>120</v>
      </c>
      <c r="C138" s="29" t="s">
        <v>61</v>
      </c>
      <c r="D138" s="21">
        <v>40</v>
      </c>
      <c r="E138" s="21">
        <v>25</v>
      </c>
      <c r="F138" s="21">
        <v>37</v>
      </c>
      <c r="G138" s="21">
        <v>48</v>
      </c>
      <c r="H138" s="21">
        <v>45</v>
      </c>
      <c r="I138" s="21">
        <v>50</v>
      </c>
      <c r="J138" s="21">
        <v>35</v>
      </c>
      <c r="K138" s="21">
        <v>40</v>
      </c>
      <c r="L138" s="21">
        <v>50</v>
      </c>
      <c r="M138" s="21">
        <v>38</v>
      </c>
      <c r="N138" s="21">
        <v>40</v>
      </c>
      <c r="O138" s="21">
        <v>40</v>
      </c>
      <c r="P138" s="21">
        <v>40</v>
      </c>
      <c r="Q138" s="21">
        <v>39</v>
      </c>
      <c r="R138" s="21">
        <v>40</v>
      </c>
      <c r="S138" s="22">
        <f t="shared" si="11"/>
        <v>607</v>
      </c>
      <c r="T138" s="22">
        <f t="shared" si="10"/>
        <v>40.46666666666667</v>
      </c>
      <c r="U138" s="22">
        <v>39</v>
      </c>
      <c r="V138" s="23">
        <v>3</v>
      </c>
    </row>
    <row r="139" spans="1:22" ht="15">
      <c r="A139" s="29">
        <v>100</v>
      </c>
      <c r="B139" s="20" t="s">
        <v>121</v>
      </c>
      <c r="C139" s="29" t="s">
        <v>61</v>
      </c>
      <c r="D139" s="21">
        <v>700</v>
      </c>
      <c r="E139" s="21">
        <v>700</v>
      </c>
      <c r="F139" s="21">
        <v>730</v>
      </c>
      <c r="G139" s="21">
        <v>590</v>
      </c>
      <c r="H139" s="21">
        <v>725</v>
      </c>
      <c r="I139" s="21">
        <v>700</v>
      </c>
      <c r="J139" s="21">
        <v>0</v>
      </c>
      <c r="K139" s="21">
        <v>700</v>
      </c>
      <c r="L139" s="21">
        <v>700</v>
      </c>
      <c r="M139" s="21">
        <v>547</v>
      </c>
      <c r="N139" s="21">
        <v>575</v>
      </c>
      <c r="O139" s="21">
        <v>500</v>
      </c>
      <c r="P139" s="21">
        <v>500</v>
      </c>
      <c r="Q139" s="21">
        <v>500</v>
      </c>
      <c r="R139" s="21">
        <v>700</v>
      </c>
      <c r="S139" s="22">
        <f t="shared" si="11"/>
        <v>8867</v>
      </c>
      <c r="T139" s="22">
        <f>S139/14</f>
        <v>633.3571428571429</v>
      </c>
      <c r="U139" s="22">
        <v>631</v>
      </c>
      <c r="V139" s="23">
        <f t="shared" si="12"/>
        <v>0.37355671270094604</v>
      </c>
    </row>
    <row r="140" spans="1:22" ht="15">
      <c r="A140" s="29">
        <v>102</v>
      </c>
      <c r="B140" s="20" t="s">
        <v>122</v>
      </c>
      <c r="C140" s="29" t="s">
        <v>30</v>
      </c>
      <c r="D140" s="21">
        <v>0</v>
      </c>
      <c r="E140" s="21">
        <v>225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200</v>
      </c>
      <c r="O140" s="21">
        <v>0</v>
      </c>
      <c r="P140" s="21">
        <v>0</v>
      </c>
      <c r="Q140" s="21">
        <v>185</v>
      </c>
      <c r="R140" s="21">
        <v>0</v>
      </c>
      <c r="S140" s="22">
        <f t="shared" si="11"/>
        <v>610</v>
      </c>
      <c r="T140" s="22">
        <f>S140/3</f>
        <v>203.33333333333334</v>
      </c>
      <c r="U140" s="22">
        <v>204</v>
      </c>
      <c r="V140" s="23">
        <f t="shared" si="12"/>
        <v>-0.326797385620921</v>
      </c>
    </row>
    <row r="141" spans="1:22" ht="15">
      <c r="A141" s="29">
        <v>103</v>
      </c>
      <c r="B141" s="20" t="s">
        <v>123</v>
      </c>
      <c r="C141" s="29" t="s">
        <v>81</v>
      </c>
      <c r="D141" s="21">
        <v>6</v>
      </c>
      <c r="E141" s="21">
        <v>5</v>
      </c>
      <c r="F141" s="21">
        <v>3</v>
      </c>
      <c r="G141" s="21">
        <v>4</v>
      </c>
      <c r="H141" s="21">
        <v>5</v>
      </c>
      <c r="I141" s="21">
        <v>4</v>
      </c>
      <c r="J141" s="21">
        <v>5</v>
      </c>
      <c r="K141" s="21">
        <v>3</v>
      </c>
      <c r="L141" s="21">
        <v>3</v>
      </c>
      <c r="M141" s="21">
        <v>3</v>
      </c>
      <c r="N141" s="21">
        <v>3</v>
      </c>
      <c r="O141" s="21">
        <v>3</v>
      </c>
      <c r="P141" s="21">
        <v>3</v>
      </c>
      <c r="Q141" s="21">
        <v>5</v>
      </c>
      <c r="R141" s="21">
        <v>5</v>
      </c>
      <c r="S141" s="22">
        <f t="shared" si="11"/>
        <v>60</v>
      </c>
      <c r="T141" s="22">
        <f t="shared" si="10"/>
        <v>4</v>
      </c>
      <c r="U141" s="22">
        <v>4</v>
      </c>
      <c r="V141" s="23">
        <f t="shared" si="12"/>
        <v>0</v>
      </c>
    </row>
    <row r="142" spans="1:22" ht="15">
      <c r="A142" s="29">
        <v>104</v>
      </c>
      <c r="B142" s="20" t="s">
        <v>124</v>
      </c>
      <c r="C142" s="29" t="s">
        <v>81</v>
      </c>
      <c r="D142" s="21">
        <v>3</v>
      </c>
      <c r="E142" s="21">
        <v>4</v>
      </c>
      <c r="F142" s="21">
        <v>2</v>
      </c>
      <c r="G142" s="21">
        <v>3</v>
      </c>
      <c r="H142" s="21">
        <v>4</v>
      </c>
      <c r="I142" s="21">
        <v>2</v>
      </c>
      <c r="J142" s="21">
        <v>3</v>
      </c>
      <c r="K142" s="21">
        <v>2</v>
      </c>
      <c r="L142" s="21">
        <v>3</v>
      </c>
      <c r="M142" s="21">
        <v>3</v>
      </c>
      <c r="N142" s="21">
        <v>2</v>
      </c>
      <c r="O142" s="21">
        <v>2</v>
      </c>
      <c r="P142" s="21">
        <v>3</v>
      </c>
      <c r="Q142" s="21">
        <v>4</v>
      </c>
      <c r="R142" s="21">
        <v>5</v>
      </c>
      <c r="S142" s="22">
        <f t="shared" si="11"/>
        <v>45</v>
      </c>
      <c r="T142" s="22">
        <f t="shared" si="10"/>
        <v>3</v>
      </c>
      <c r="U142" s="22">
        <v>3</v>
      </c>
      <c r="V142" s="23">
        <f t="shared" si="12"/>
        <v>0</v>
      </c>
    </row>
    <row r="143" spans="1:22" ht="15">
      <c r="A143" s="29">
        <v>106</v>
      </c>
      <c r="B143" s="20" t="s">
        <v>125</v>
      </c>
      <c r="C143" s="29" t="s">
        <v>95</v>
      </c>
      <c r="D143" s="21">
        <v>3</v>
      </c>
      <c r="E143" s="21">
        <v>3</v>
      </c>
      <c r="F143" s="21">
        <v>1</v>
      </c>
      <c r="G143" s="21">
        <v>2</v>
      </c>
      <c r="H143" s="21">
        <v>2</v>
      </c>
      <c r="I143" s="21">
        <v>2</v>
      </c>
      <c r="J143" s="21">
        <v>2</v>
      </c>
      <c r="K143" s="21">
        <v>2</v>
      </c>
      <c r="L143" s="21">
        <v>2</v>
      </c>
      <c r="M143" s="21">
        <v>1</v>
      </c>
      <c r="N143" s="21">
        <v>2</v>
      </c>
      <c r="O143" s="21">
        <v>2</v>
      </c>
      <c r="P143" s="21">
        <v>2</v>
      </c>
      <c r="Q143" s="21">
        <v>2</v>
      </c>
      <c r="R143" s="21">
        <v>2</v>
      </c>
      <c r="S143" s="22">
        <f t="shared" si="11"/>
        <v>30</v>
      </c>
      <c r="T143" s="22">
        <f t="shared" si="10"/>
        <v>2</v>
      </c>
      <c r="U143" s="22">
        <v>2</v>
      </c>
      <c r="V143" s="23">
        <f t="shared" si="12"/>
        <v>0</v>
      </c>
    </row>
    <row r="144" spans="1:22" ht="15">
      <c r="A144" s="29">
        <v>107</v>
      </c>
      <c r="B144" s="20" t="s">
        <v>126</v>
      </c>
      <c r="C144" s="29" t="s">
        <v>30</v>
      </c>
      <c r="D144" s="21">
        <v>9</v>
      </c>
      <c r="E144" s="21">
        <v>8</v>
      </c>
      <c r="F144" s="21">
        <v>6</v>
      </c>
      <c r="G144" s="21">
        <v>8</v>
      </c>
      <c r="H144" s="21">
        <v>9</v>
      </c>
      <c r="I144" s="21">
        <v>7</v>
      </c>
      <c r="J144" s="21">
        <v>9</v>
      </c>
      <c r="K144" s="21">
        <v>6</v>
      </c>
      <c r="L144" s="21">
        <v>7</v>
      </c>
      <c r="M144" s="21">
        <v>6</v>
      </c>
      <c r="N144" s="21">
        <v>6</v>
      </c>
      <c r="O144" s="21">
        <v>0</v>
      </c>
      <c r="P144" s="21">
        <v>0</v>
      </c>
      <c r="Q144" s="21">
        <v>8</v>
      </c>
      <c r="R144" s="21">
        <v>9</v>
      </c>
      <c r="S144" s="22">
        <f t="shared" si="11"/>
        <v>98</v>
      </c>
      <c r="T144" s="22">
        <f>S144/13</f>
        <v>7.538461538461538</v>
      </c>
      <c r="U144" s="24">
        <v>7</v>
      </c>
      <c r="V144" s="23">
        <v>14</v>
      </c>
    </row>
    <row r="145" spans="1:22" ht="15">
      <c r="A145" s="29">
        <v>108</v>
      </c>
      <c r="B145" s="20" t="s">
        <v>127</v>
      </c>
      <c r="C145" s="29" t="s">
        <v>30</v>
      </c>
      <c r="D145" s="21">
        <v>0</v>
      </c>
      <c r="E145" s="21">
        <v>7</v>
      </c>
      <c r="F145" s="21">
        <v>8</v>
      </c>
      <c r="G145" s="21">
        <v>0</v>
      </c>
      <c r="H145" s="21">
        <v>9</v>
      </c>
      <c r="I145" s="21">
        <v>9</v>
      </c>
      <c r="J145" s="21">
        <v>8</v>
      </c>
      <c r="K145" s="21">
        <v>7</v>
      </c>
      <c r="L145" s="21">
        <v>8</v>
      </c>
      <c r="M145" s="21">
        <v>8</v>
      </c>
      <c r="N145" s="21">
        <v>9</v>
      </c>
      <c r="O145" s="21">
        <v>0</v>
      </c>
      <c r="P145" s="21">
        <v>0</v>
      </c>
      <c r="Q145" s="21">
        <v>0</v>
      </c>
      <c r="R145" s="21">
        <v>9</v>
      </c>
      <c r="S145" s="22">
        <f t="shared" si="11"/>
        <v>82</v>
      </c>
      <c r="T145" s="22">
        <f>S145/10</f>
        <v>8.2</v>
      </c>
      <c r="U145" s="22">
        <v>8</v>
      </c>
      <c r="V145" s="23">
        <v>0</v>
      </c>
    </row>
    <row r="146" spans="1:22" ht="15">
      <c r="A146" s="29">
        <v>109</v>
      </c>
      <c r="B146" s="20" t="s">
        <v>128</v>
      </c>
      <c r="C146" s="29" t="s">
        <v>38</v>
      </c>
      <c r="D146" s="21">
        <v>0</v>
      </c>
      <c r="E146" s="21">
        <v>0</v>
      </c>
      <c r="F146" s="21">
        <v>0</v>
      </c>
      <c r="G146" s="21">
        <v>0</v>
      </c>
      <c r="H146" s="21">
        <v>35</v>
      </c>
      <c r="I146" s="21">
        <v>30</v>
      </c>
      <c r="J146" s="21">
        <v>0</v>
      </c>
      <c r="K146" s="21">
        <v>0</v>
      </c>
      <c r="L146" s="21">
        <v>0</v>
      </c>
      <c r="M146" s="21">
        <v>30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2">
        <f t="shared" si="11"/>
        <v>95</v>
      </c>
      <c r="T146" s="22">
        <f>S146/3</f>
        <v>31.666666666666668</v>
      </c>
      <c r="U146" s="22">
        <v>32</v>
      </c>
      <c r="V146" s="23">
        <v>0</v>
      </c>
    </row>
    <row r="147" spans="1:22" ht="15">
      <c r="A147" s="29">
        <v>110</v>
      </c>
      <c r="B147" s="20" t="s">
        <v>129</v>
      </c>
      <c r="C147" s="29" t="s">
        <v>38</v>
      </c>
      <c r="D147" s="21">
        <v>15</v>
      </c>
      <c r="E147" s="21">
        <v>10</v>
      </c>
      <c r="F147" s="21">
        <v>15</v>
      </c>
      <c r="G147" s="21">
        <v>15</v>
      </c>
      <c r="H147" s="21">
        <v>15</v>
      </c>
      <c r="I147" s="21">
        <v>10</v>
      </c>
      <c r="J147" s="21">
        <v>15</v>
      </c>
      <c r="K147" s="21">
        <v>10</v>
      </c>
      <c r="L147" s="21">
        <v>10</v>
      </c>
      <c r="M147" s="21">
        <v>0</v>
      </c>
      <c r="N147" s="21">
        <v>15</v>
      </c>
      <c r="O147" s="21">
        <v>10</v>
      </c>
      <c r="P147" s="21">
        <v>15</v>
      </c>
      <c r="Q147" s="21">
        <v>15</v>
      </c>
      <c r="R147" s="21">
        <v>15</v>
      </c>
      <c r="S147" s="22">
        <f t="shared" si="11"/>
        <v>185</v>
      </c>
      <c r="T147" s="22">
        <f>S147/14</f>
        <v>13.214285714285714</v>
      </c>
      <c r="U147" s="22">
        <v>13</v>
      </c>
      <c r="V147" s="23">
        <v>0</v>
      </c>
    </row>
    <row r="148" spans="1:22" ht="15">
      <c r="A148" s="49" t="s">
        <v>133</v>
      </c>
      <c r="B148" s="49"/>
      <c r="C148" s="49"/>
      <c r="D148" s="49"/>
      <c r="E148" s="49"/>
      <c r="F148" s="49"/>
      <c r="G148" s="45"/>
      <c r="H148" s="45"/>
      <c r="I148" s="43"/>
      <c r="J148" s="43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 ht="15" customHeight="1">
      <c r="A149" s="54" t="s">
        <v>134</v>
      </c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42"/>
      <c r="N149" s="41"/>
      <c r="O149" s="41"/>
      <c r="P149" s="41"/>
      <c r="Q149" s="41"/>
      <c r="R149" s="41"/>
      <c r="S149" s="41"/>
      <c r="T149" s="41"/>
      <c r="U149" s="41"/>
      <c r="V149" s="41"/>
    </row>
    <row r="150" spans="1:22" ht="15">
      <c r="A150" s="55" t="s">
        <v>135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39"/>
      <c r="Q150" s="39"/>
      <c r="R150" s="39"/>
      <c r="S150" s="39" t="s">
        <v>130</v>
      </c>
      <c r="T150" s="39"/>
      <c r="U150" s="39"/>
      <c r="V150" s="39"/>
    </row>
    <row r="151" spans="1:22" ht="15">
      <c r="A151" s="56" t="s">
        <v>139</v>
      </c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39"/>
      <c r="R151" s="39"/>
      <c r="S151" s="39" t="s">
        <v>131</v>
      </c>
      <c r="T151" s="39"/>
      <c r="U151" s="39"/>
      <c r="V151" s="39"/>
    </row>
    <row r="152" spans="1:22" ht="15">
      <c r="A152" s="56" t="s">
        <v>132</v>
      </c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37"/>
      <c r="N152" s="37"/>
      <c r="O152" s="48"/>
      <c r="P152" s="37"/>
      <c r="Q152" s="37"/>
      <c r="R152" s="37"/>
      <c r="S152" s="37"/>
      <c r="T152" s="37"/>
      <c r="U152" s="37"/>
      <c r="V152" s="37"/>
    </row>
    <row r="153" spans="1:22" ht="15" customHeight="1">
      <c r="A153" s="50" t="s">
        <v>136</v>
      </c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</row>
    <row r="154" spans="1:22" ht="15">
      <c r="A154" s="50" t="s">
        <v>137</v>
      </c>
      <c r="B154" s="50"/>
      <c r="C154" s="50"/>
      <c r="D154" s="50"/>
      <c r="E154" s="50"/>
      <c r="F154" s="50"/>
      <c r="G154" s="50"/>
      <c r="H154" s="50"/>
      <c r="I154" s="50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</row>
    <row r="155" spans="1:22" ht="15">
      <c r="A155" s="51" t="s">
        <v>138</v>
      </c>
      <c r="B155" s="51"/>
      <c r="C155" s="51"/>
      <c r="D155" s="51"/>
      <c r="E155" s="51"/>
      <c r="F155" s="51"/>
      <c r="G155" s="46"/>
      <c r="H155" s="46"/>
      <c r="I155" s="47"/>
      <c r="J155" s="37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</row>
    <row r="156" spans="1:10" ht="15">
      <c r="A156" s="44"/>
      <c r="B156" s="44"/>
      <c r="C156" s="44"/>
      <c r="D156" s="44"/>
      <c r="E156" s="44"/>
      <c r="F156" s="44"/>
      <c r="G156" s="44"/>
      <c r="H156" s="44"/>
      <c r="I156" s="39"/>
      <c r="J156" s="39"/>
    </row>
    <row r="157" spans="1:22" ht="1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</row>
    <row r="158" spans="1:10" ht="15">
      <c r="A158" s="41"/>
      <c r="B158" s="41"/>
      <c r="C158" s="41"/>
      <c r="D158" s="41"/>
      <c r="E158" s="41"/>
      <c r="F158" s="41"/>
      <c r="G158" s="41"/>
      <c r="H158" s="41"/>
      <c r="I158" s="41"/>
      <c r="J158" s="39"/>
    </row>
    <row r="159" spans="1:29" ht="1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</row>
    <row r="160" spans="1:10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</row>
  </sheetData>
  <mergeCells count="15">
    <mergeCell ref="A159:J159"/>
    <mergeCell ref="R159:AC159"/>
    <mergeCell ref="A148:F148"/>
    <mergeCell ref="A154:I154"/>
    <mergeCell ref="A155:F155"/>
    <mergeCell ref="A153:V153"/>
    <mergeCell ref="B4:V5"/>
    <mergeCell ref="A35:V36"/>
    <mergeCell ref="A65:V66"/>
    <mergeCell ref="A96:V97"/>
    <mergeCell ref="A129:V130"/>
    <mergeCell ref="A149:L149"/>
    <mergeCell ref="A150:O150"/>
    <mergeCell ref="A151:P151"/>
    <mergeCell ref="A152:L152"/>
  </mergeCells>
  <printOptions horizontalCentered="1"/>
  <pageMargins left="0.16" right="0.24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2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qusma</dc:creator>
  <cp:keywords/>
  <dc:description/>
  <cp:lastModifiedBy>Zaenab Kalaf</cp:lastModifiedBy>
  <cp:lastPrinted>2019-03-11T08:56:24Z</cp:lastPrinted>
  <dcterms:created xsi:type="dcterms:W3CDTF">2019-03-03T21:27:33Z</dcterms:created>
  <dcterms:modified xsi:type="dcterms:W3CDTF">2019-03-18T04:36:46Z</dcterms:modified>
  <cp:category/>
  <cp:version/>
  <cp:contentType/>
  <cp:contentStatus/>
</cp:coreProperties>
</file>